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.rahzaani\صندوق کارگزاری پارسیان\صورت وضعیت پرتفو\1402\"/>
    </mc:Choice>
  </mc:AlternateContent>
  <bookViews>
    <workbookView xWindow="0" yWindow="0" windowWidth="28110" windowHeight="12270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62913"/>
</workbook>
</file>

<file path=xl/calcChain.xml><?xml version="1.0" encoding="utf-8"?>
<calcChain xmlns="http://schemas.openxmlformats.org/spreadsheetml/2006/main">
  <c r="C10" i="15" l="1"/>
  <c r="G10" i="15"/>
  <c r="E10" i="15"/>
  <c r="C9" i="15"/>
  <c r="C8" i="15"/>
  <c r="C7" i="15"/>
  <c r="Q9" i="12"/>
  <c r="Q10" i="12"/>
  <c r="Q8" i="12"/>
  <c r="M10" i="12"/>
  <c r="M8" i="12"/>
  <c r="K11" i="12"/>
  <c r="K9" i="12"/>
  <c r="K8" i="12"/>
  <c r="I11" i="12"/>
  <c r="I9" i="12"/>
  <c r="I10" i="12"/>
  <c r="I8" i="12"/>
  <c r="E11" i="12"/>
  <c r="C11" i="12"/>
  <c r="G11" i="12"/>
  <c r="M11" i="12"/>
  <c r="O11" i="12"/>
  <c r="Q11" i="12"/>
  <c r="S46" i="11"/>
  <c r="S45" i="11"/>
  <c r="Q44" i="11"/>
  <c r="O44" i="11"/>
  <c r="I46" i="11"/>
  <c r="K8" i="11"/>
  <c r="K9" i="11"/>
  <c r="K38" i="11" s="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I45" i="11"/>
  <c r="I44" i="11"/>
  <c r="G44" i="11"/>
  <c r="G45" i="11"/>
  <c r="U46" i="11"/>
  <c r="U3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8" i="11"/>
  <c r="S3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8" i="11"/>
  <c r="O38" i="11"/>
  <c r="O37" i="11"/>
  <c r="O36" i="11"/>
  <c r="O35" i="11"/>
  <c r="O34" i="11"/>
  <c r="O33" i="11"/>
  <c r="O32" i="11"/>
  <c r="O31" i="11" l="1"/>
  <c r="O30" i="11"/>
  <c r="O29" i="11"/>
  <c r="O28" i="11"/>
  <c r="O27" i="11"/>
  <c r="O26" i="11"/>
  <c r="O25" i="11"/>
  <c r="O24" i="11"/>
  <c r="O23" i="11"/>
  <c r="O20" i="11"/>
  <c r="O19" i="11"/>
  <c r="O18" i="11"/>
  <c r="O17" i="11"/>
  <c r="O14" i="11"/>
  <c r="O13" i="11"/>
  <c r="O12" i="11"/>
  <c r="O11" i="11"/>
  <c r="O9" i="11"/>
  <c r="O10" i="11"/>
  <c r="K46" i="11"/>
  <c r="I38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9" i="11"/>
  <c r="E34" i="9"/>
  <c r="G34" i="9"/>
  <c r="I34" i="9"/>
  <c r="M34" i="9"/>
  <c r="O34" i="9"/>
  <c r="Q34" i="9"/>
  <c r="E53" i="9"/>
  <c r="G53" i="9"/>
  <c r="I53" i="9"/>
  <c r="M53" i="9"/>
  <c r="O53" i="9"/>
  <c r="Q53" i="9"/>
  <c r="E46" i="11" l="1"/>
  <c r="G46" i="11"/>
  <c r="O46" i="11"/>
  <c r="Q46" i="11"/>
  <c r="C38" i="11"/>
  <c r="G38" i="11"/>
  <c r="M38" i="11"/>
  <c r="Q38" i="11"/>
  <c r="E38" i="11"/>
  <c r="M17" i="10"/>
  <c r="O17" i="10"/>
  <c r="Q25" i="10"/>
  <c r="Q17" i="10"/>
  <c r="M44" i="9" l="1"/>
  <c r="Q44" i="9"/>
  <c r="O44" i="9"/>
  <c r="I44" i="9" l="1"/>
  <c r="G44" i="9"/>
  <c r="E44" i="9"/>
  <c r="O23" i="8"/>
  <c r="K23" i="8"/>
  <c r="I23" i="8"/>
  <c r="M23" i="8"/>
  <c r="Q23" i="8"/>
  <c r="S23" i="8"/>
  <c r="I10" i="7"/>
  <c r="M10" i="7"/>
  <c r="O10" i="7"/>
  <c r="S10" i="7"/>
  <c r="K10" i="6"/>
  <c r="M10" i="6"/>
  <c r="O10" i="6"/>
  <c r="Q10" i="6"/>
  <c r="AI12" i="3"/>
  <c r="AG12" i="3"/>
  <c r="AA12" i="3"/>
  <c r="S12" i="3"/>
  <c r="Q12" i="3"/>
  <c r="Y37" i="1"/>
  <c r="W37" i="1"/>
  <c r="U37" i="1"/>
  <c r="T37" i="1"/>
  <c r="S37" i="1"/>
  <c r="Q37" i="1"/>
  <c r="O37" i="1"/>
  <c r="M37" i="1"/>
  <c r="K37" i="1"/>
  <c r="I37" i="1"/>
  <c r="G37" i="1"/>
  <c r="E37" i="1"/>
</calcChain>
</file>

<file path=xl/sharedStrings.xml><?xml version="1.0" encoding="utf-8"?>
<sst xmlns="http://schemas.openxmlformats.org/spreadsheetml/2006/main" count="710" uniqueCount="141">
  <si>
    <t xml:space="preserve">صندوق سهامی کارگزاری پارسیان </t>
  </si>
  <si>
    <t>صورت وضعیت پورتفوی</t>
  </si>
  <si>
    <t>برای ماه منتهی به 1402/05/27</t>
  </si>
  <si>
    <t>نام شرکت</t>
  </si>
  <si>
    <t>1402/04/27</t>
  </si>
  <si>
    <t>تغییرات طی دوره</t>
  </si>
  <si>
    <t>1402/05/27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</si>
  <si>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</si>
  <si>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</si>
  <si>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</si>
  <si>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</si>
  <si>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</si>
  <si>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</si>
  <si>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</si>
  <si>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</si>
  <si>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</si>
  <si>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ایران‌ خودرو</t>
  </si>
  <si>
    <t>بانک تجارت</t>
  </si>
  <si>
    <t>بانک ملت</t>
  </si>
  <si>
    <t>بانک‌اقتصادنوین‌</t>
  </si>
  <si>
    <t>بورس کالای ایران</t>
  </si>
  <si>
    <t>پالایش نفت اصفهان</t>
  </si>
  <si>
    <t>پالایش نفت تبریز</t>
  </si>
  <si>
    <t>پتروشیمی بوعلی سینا</t>
  </si>
  <si>
    <t>پتروشیمی پردیس</t>
  </si>
  <si>
    <t>پویا زرکان آق دره</t>
  </si>
  <si>
    <t>تامین سرمایه کیمیا</t>
  </si>
  <si>
    <t>چرخشگر</t>
  </si>
  <si>
    <t>زامیاد</t>
  </si>
  <si>
    <t>سایپا</t>
  </si>
  <si>
    <t>سیم و کابل ابهر</t>
  </si>
  <si>
    <t>شرکت س استان آذربایجان غربی</t>
  </si>
  <si>
    <t>صنایع پتروشیمی خلیج فارس</t>
  </si>
  <si>
    <t>صندوق پالایشی یکم-سهام</t>
  </si>
  <si>
    <t>صندوق س سهامی کاریزما- اهرمی</t>
  </si>
  <si>
    <t>فولاد مبارکه اصفهان</t>
  </si>
  <si>
    <t>گسترش نفت و گاز پارسیان</t>
  </si>
  <si>
    <t>گسترش‌سرمایه‌گذاری‌ایران‌خودرو</t>
  </si>
  <si>
    <t>مخابرات ایران</t>
  </si>
  <si>
    <t>نیان الکترونیک</t>
  </si>
  <si>
    <t>کالسیمین‌</t>
  </si>
  <si>
    <t>کشتیرانی جمهوری اسلامی ایران</t>
  </si>
  <si>
    <t>تولید ژلاتین کپسول ایران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</si>
  <si>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</si>
  <si>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</si>
  <si>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</si>
  <si>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</si>
  <si>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</si>
  <si>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</si>
  <si>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</si>
  <si>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</si>
  <si>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</si>
  <si>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اسنادخزانه-م5بودجه00-030626</t>
  </si>
  <si>
    <t>بله</t>
  </si>
  <si>
    <t>1400/02/22</t>
  </si>
  <si>
    <t>1403/06/26</t>
  </si>
  <si>
    <t>صکوک اجاره کگل0509-بدون ضامن</t>
  </si>
  <si>
    <t>1401/09/02</t>
  </si>
  <si>
    <t>1405/09/02</t>
  </si>
  <si>
    <t>مرابحه عام دولت61-ش.خ0309</t>
  </si>
  <si>
    <t>1399/09/26</t>
  </si>
  <si>
    <t>1403/09/26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</si>
  <si>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</si>
  <si>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</si>
  <si>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</si>
  <si>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</si>
  <si>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</si>
  <si>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</si>
  <si>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</si>
  <si>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</si>
  <si>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</si>
  <si>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پارسیان بهشتی غربی</t>
  </si>
  <si>
    <t>2100009972005</t>
  </si>
  <si>
    <t>حساب جاری</t>
  </si>
  <si>
    <t>1402/02/31</t>
  </si>
  <si>
    <t>47000425198607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</si>
  <si>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</si>
  <si>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</si>
  <si>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</si>
  <si>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</si>
  <si>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</si>
  <si>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</si>
  <si>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</si>
  <si>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</si>
  <si>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</si>
  <si>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</si>
  <si>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</si>
  <si>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</si>
  <si>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</si>
  <si>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</si>
  <si>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</si>
  <si>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</si>
  <si>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</si>
  <si>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1402/03/30</t>
  </si>
  <si>
    <t>1402/04/14</t>
  </si>
  <si>
    <t>1402/04/15</t>
  </si>
  <si>
    <t>1402/04/29</t>
  </si>
  <si>
    <t>1402/04/24</t>
  </si>
  <si>
    <t>1402/04/30</t>
  </si>
  <si>
    <t>پارس‌ مینو</t>
  </si>
  <si>
    <t>1402/03/03</t>
  </si>
  <si>
    <t>1402/04/31</t>
  </si>
  <si>
    <t>1402/03/31</t>
  </si>
  <si>
    <t>1402/04/25</t>
  </si>
  <si>
    <t>1402/04/28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</si>
  <si>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</si>
  <si>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</si>
  <si>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</si>
  <si>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</si>
  <si>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</si>
  <si>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فولاد  خوزستان</t>
  </si>
  <si>
    <t>ح . تامین سرمایه لوتوس پارسیان</t>
  </si>
  <si>
    <t>تامین سرمایه لوتوس پارسیان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</si>
  <si>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</si>
  <si>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</si>
  <si>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</si>
  <si>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</si>
  <si>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</si>
  <si>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</si>
  <si>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</si>
  <si>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</si>
  <si>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</si>
  <si>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</si>
  <si>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</si>
  <si>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</si>
  <si>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</si>
  <si>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</si>
  <si>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 صندوق صندوق پالایشی یکم-سهام</t>
  </si>
  <si>
    <t xml:space="preserve"> درآمد ناشی از فروش سهام </t>
  </si>
  <si>
    <t xml:space="preserve">نام اوراق </t>
  </si>
  <si>
    <t xml:space="preserve">نام اوراق  </t>
  </si>
  <si>
    <t xml:space="preserve"> درآمد ناشی از فروش اوراق بهادار با درآمد ثابت </t>
  </si>
  <si>
    <t xml:space="preserve"> درآمد ناشی از فروش صندوق های سرمایه گذاری </t>
  </si>
  <si>
    <t xml:space="preserve">جمع </t>
  </si>
  <si>
    <t>سرمایه گذاری در سهام</t>
  </si>
  <si>
    <t>سرمایه گذاری در صندوق های سرمایه گذاری</t>
  </si>
  <si>
    <t xml:space="preserve">سود  اوراق بهادار با درآمد ثابت </t>
  </si>
  <si>
    <t>ندارد</t>
  </si>
  <si>
    <t>درآمد ناشی از تغییر ارزش سهام</t>
  </si>
  <si>
    <t>درآمد ناشی از تغییر ارزش اوراق بهادار  با درآمد ثابت</t>
  </si>
  <si>
    <t>درآمد ناشی از تغییر ارزش صندوق های سرمایه گذاری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</si>
</sst>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73" formatCode="_(* #,##0.000_);_(* \(#,##0.000\);_(* &quot;-&quot;??_);_(@_)"/>
    <numFmt numFmtId="175" formatCode="#,##0.000_);[Red]\(#,##0.000\)"/>
  </numFmts>
  <fonts count="12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4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18"/>
      <color rgb="FF54585A"/>
      <name val="Irany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9"/>
      <color rgb="FF000000"/>
      <name val="Tahoma"/>
      <family val="2"/>
    </font>
    <font>
      <b/>
      <sz val="16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indent="1"/>
    </xf>
    <xf numFmtId="0" fontId="4" fillId="0" borderId="0" xfId="0" applyFont="1" applyAlignment="1">
      <alignment horizontal="right" indent="1"/>
    </xf>
    <xf numFmtId="0" fontId="7" fillId="0" borderId="0" xfId="0" applyFont="1"/>
    <xf numFmtId="43" fontId="2" fillId="0" borderId="0" xfId="1" applyFont="1"/>
    <xf numFmtId="164" fontId="2" fillId="0" borderId="0" xfId="1" applyNumberFormat="1" applyFont="1"/>
    <xf numFmtId="3" fontId="2" fillId="0" borderId="2" xfId="0" applyNumberFormat="1" applyFont="1" applyBorder="1"/>
    <xf numFmtId="43" fontId="2" fillId="0" borderId="2" xfId="0" applyNumberFormat="1" applyFont="1" applyBorder="1"/>
    <xf numFmtId="164" fontId="2" fillId="0" borderId="0" xfId="0" applyNumberFormat="1" applyFont="1"/>
    <xf numFmtId="43" fontId="2" fillId="0" borderId="0" xfId="0" applyNumberFormat="1" applyFont="1"/>
    <xf numFmtId="9" fontId="2" fillId="0" borderId="0" xfId="2" applyFont="1"/>
    <xf numFmtId="10" fontId="2" fillId="0" borderId="0" xfId="2" applyNumberFormat="1" applyFont="1"/>
    <xf numFmtId="2" fontId="2" fillId="0" borderId="0" xfId="0" applyNumberFormat="1" applyFont="1"/>
    <xf numFmtId="2" fontId="2" fillId="0" borderId="2" xfId="0" applyNumberFormat="1" applyFont="1" applyBorder="1"/>
    <xf numFmtId="2" fontId="2" fillId="0" borderId="2" xfId="0" applyNumberFormat="1" applyFont="1" applyBorder="1" applyAlignment="1">
      <alignment horizontal="right" indent="1"/>
    </xf>
    <xf numFmtId="2" fontId="2" fillId="0" borderId="0" xfId="0" applyNumberFormat="1" applyFont="1" applyAlignment="1">
      <alignment horizontal="right" indent="2"/>
    </xf>
    <xf numFmtId="2" fontId="2" fillId="0" borderId="2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 indent="1"/>
    </xf>
    <xf numFmtId="43" fontId="2" fillId="0" borderId="0" xfId="1" applyFont="1" applyAlignment="1">
      <alignment horizontal="right" indent="1"/>
    </xf>
    <xf numFmtId="3" fontId="2" fillId="0" borderId="2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2"/>
    </xf>
    <xf numFmtId="0" fontId="2" fillId="0" borderId="0" xfId="0" applyFont="1" applyAlignment="1">
      <alignment horizontal="right" indent="2"/>
    </xf>
    <xf numFmtId="43" fontId="2" fillId="0" borderId="0" xfId="1" applyFont="1" applyAlignment="1">
      <alignment horizontal="right" indent="2"/>
    </xf>
    <xf numFmtId="3" fontId="2" fillId="0" borderId="2" xfId="0" applyNumberFormat="1" applyFont="1" applyBorder="1" applyAlignment="1">
      <alignment horizontal="right" indent="2"/>
    </xf>
    <xf numFmtId="43" fontId="2" fillId="0" borderId="2" xfId="0" applyNumberFormat="1" applyFont="1" applyBorder="1" applyAlignment="1">
      <alignment horizontal="right" indent="2"/>
    </xf>
    <xf numFmtId="0" fontId="9" fillId="0" borderId="0" xfId="0" applyFont="1"/>
    <xf numFmtId="164" fontId="2" fillId="0" borderId="2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indent="1"/>
    </xf>
    <xf numFmtId="0" fontId="9" fillId="0" borderId="0" xfId="0" applyFont="1" applyAlignment="1"/>
    <xf numFmtId="0" fontId="8" fillId="0" borderId="1" xfId="0" applyFont="1" applyBorder="1" applyAlignment="1">
      <alignment horizontal="right" vertical="center" indent="2"/>
    </xf>
    <xf numFmtId="0" fontId="9" fillId="0" borderId="0" xfId="0" applyFont="1" applyAlignment="1">
      <alignment horizontal="right" indent="2"/>
    </xf>
    <xf numFmtId="164" fontId="2" fillId="0" borderId="0" xfId="1" applyNumberFormat="1" applyFont="1" applyAlignment="1">
      <alignment horizontal="right" indent="2"/>
    </xf>
    <xf numFmtId="3" fontId="2" fillId="0" borderId="0" xfId="0" applyNumberFormat="1" applyFont="1" applyFill="1" applyAlignment="1">
      <alignment horizontal="right" indent="2"/>
    </xf>
    <xf numFmtId="0" fontId="4" fillId="0" borderId="0" xfId="0" applyFont="1" applyBorder="1" applyAlignment="1">
      <alignment horizontal="right" indent="1"/>
    </xf>
    <xf numFmtId="0" fontId="4" fillId="0" borderId="0" xfId="0" applyFont="1" applyAlignment="1">
      <alignment horizontal="right" indent="2"/>
    </xf>
    <xf numFmtId="38" fontId="2" fillId="0" borderId="0" xfId="0" applyNumberFormat="1" applyFont="1"/>
    <xf numFmtId="0" fontId="4" fillId="0" borderId="4" xfId="0" applyFont="1" applyBorder="1" applyAlignment="1">
      <alignment horizontal="right" indent="2"/>
    </xf>
    <xf numFmtId="3" fontId="10" fillId="0" borderId="0" xfId="0" applyNumberFormat="1" applyFont="1"/>
    <xf numFmtId="0" fontId="5" fillId="0" borderId="1" xfId="0" applyFont="1" applyBorder="1" applyAlignment="1">
      <alignment horizontal="right" vertical="center" wrapText="1" indent="2"/>
    </xf>
    <xf numFmtId="38" fontId="2" fillId="0" borderId="0" xfId="0" applyNumberFormat="1" applyFont="1" applyAlignment="1">
      <alignment horizontal="right" indent="2"/>
    </xf>
    <xf numFmtId="38" fontId="2" fillId="0" borderId="2" xfId="0" applyNumberFormat="1" applyFont="1" applyBorder="1" applyAlignment="1">
      <alignment horizontal="right" indent="2"/>
    </xf>
    <xf numFmtId="0" fontId="3" fillId="0" borderId="1" xfId="0" applyFont="1" applyBorder="1" applyAlignment="1">
      <alignment horizontal="right" vertical="center" indent="2"/>
    </xf>
    <xf numFmtId="164" fontId="2" fillId="0" borderId="2" xfId="0" applyNumberFormat="1" applyFont="1" applyBorder="1" applyAlignment="1">
      <alignment horizontal="right" indent="2"/>
    </xf>
    <xf numFmtId="0" fontId="3" fillId="0" borderId="0" xfId="0" applyFont="1" applyAlignment="1">
      <alignment horizontal="center" vertical="center"/>
    </xf>
    <xf numFmtId="2" fontId="6" fillId="0" borderId="0" xfId="0" applyNumberFormat="1" applyFont="1" applyBorder="1" applyAlignment="1">
      <alignment horizontal="right" vertical="center" wrapText="1" indent="2"/>
    </xf>
    <xf numFmtId="2" fontId="6" fillId="0" borderId="1" xfId="0" applyNumberFormat="1" applyFont="1" applyBorder="1" applyAlignment="1">
      <alignment horizontal="right" vertical="center" wrapText="1" indent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indent="2"/>
    </xf>
    <xf numFmtId="0" fontId="3" fillId="0" borderId="1" xfId="0" applyFont="1" applyBorder="1" applyAlignment="1">
      <alignment horizontal="right" vertical="center" indent="2"/>
    </xf>
    <xf numFmtId="0" fontId="8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/>
    </xf>
    <xf numFmtId="38" fontId="11" fillId="0" borderId="1" xfId="0" applyNumberFormat="1" applyFont="1" applyBorder="1" applyAlignment="1">
      <alignment horizontal="center" vertical="center" wrapText="1"/>
    </xf>
    <xf numFmtId="38" fontId="4" fillId="0" borderId="0" xfId="0" applyNumberFormat="1" applyFont="1"/>
    <xf numFmtId="38" fontId="3" fillId="0" borderId="1" xfId="0" applyNumberFormat="1" applyFont="1" applyBorder="1" applyAlignment="1">
      <alignment horizontal="center" vertical="center"/>
    </xf>
    <xf numFmtId="38" fontId="11" fillId="0" borderId="1" xfId="0" applyNumberFormat="1" applyFont="1" applyBorder="1" applyAlignment="1">
      <alignment horizontal="center" vertical="center" wrapText="1"/>
    </xf>
    <xf numFmtId="38" fontId="4" fillId="0" borderId="0" xfId="0" applyNumberFormat="1" applyFont="1" applyAlignment="1">
      <alignment horizontal="right" indent="2"/>
    </xf>
    <xf numFmtId="38" fontId="3" fillId="0" borderId="0" xfId="0" applyNumberFormat="1" applyFont="1" applyAlignment="1">
      <alignment horizontal="right" vertical="center" indent="2"/>
    </xf>
    <xf numFmtId="38" fontId="2" fillId="0" borderId="0" xfId="0" applyNumberFormat="1" applyFont="1" applyAlignment="1">
      <alignment horizontal="right" indent="4"/>
    </xf>
    <xf numFmtId="38" fontId="3" fillId="0" borderId="0" xfId="0" applyNumberFormat="1" applyFont="1" applyBorder="1" applyAlignment="1">
      <alignment horizontal="right" vertical="center" indent="2"/>
    </xf>
    <xf numFmtId="38" fontId="2" fillId="0" borderId="4" xfId="0" applyNumberFormat="1" applyFont="1" applyBorder="1" applyAlignment="1">
      <alignment horizontal="right" indent="2"/>
    </xf>
    <xf numFmtId="38" fontId="4" fillId="0" borderId="4" xfId="0" applyNumberFormat="1" applyFont="1" applyBorder="1" applyAlignment="1">
      <alignment horizontal="right" indent="2"/>
    </xf>
    <xf numFmtId="38" fontId="2" fillId="0" borderId="5" xfId="0" applyNumberFormat="1" applyFont="1" applyBorder="1"/>
    <xf numFmtId="38" fontId="2" fillId="0" borderId="2" xfId="0" applyNumberFormat="1" applyFont="1" applyBorder="1"/>
    <xf numFmtId="38" fontId="2" fillId="0" borderId="0" xfId="0" applyNumberFormat="1" applyFont="1" applyBorder="1"/>
    <xf numFmtId="38" fontId="4" fillId="0" borderId="0" xfId="0" applyNumberFormat="1" applyFont="1" applyBorder="1" applyAlignment="1">
      <alignment horizontal="right" indent="2"/>
    </xf>
    <xf numFmtId="0" fontId="3" fillId="0" borderId="0" xfId="0" applyFont="1" applyBorder="1" applyAlignment="1">
      <alignment horizontal="right" vertical="center" indent="2"/>
    </xf>
    <xf numFmtId="38" fontId="3" fillId="0" borderId="0" xfId="0" applyNumberFormat="1" applyFont="1" applyBorder="1" applyAlignment="1">
      <alignment horizontal="right" vertical="center" indent="3"/>
    </xf>
    <xf numFmtId="38" fontId="2" fillId="0" borderId="0" xfId="1" applyNumberFormat="1" applyFont="1"/>
    <xf numFmtId="173" fontId="5" fillId="0" borderId="1" xfId="1" applyNumberFormat="1" applyFont="1" applyBorder="1" applyAlignment="1">
      <alignment horizontal="center" vertical="center" wrapText="1"/>
    </xf>
    <xf numFmtId="173" fontId="2" fillId="0" borderId="0" xfId="1" applyNumberFormat="1" applyFont="1"/>
    <xf numFmtId="40" fontId="5" fillId="0" borderId="1" xfId="1" applyNumberFormat="1" applyFont="1" applyBorder="1" applyAlignment="1">
      <alignment horizontal="center" vertical="center" wrapText="1"/>
    </xf>
    <xf numFmtId="40" fontId="2" fillId="0" borderId="0" xfId="1" applyNumberFormat="1" applyFont="1"/>
    <xf numFmtId="40" fontId="2" fillId="0" borderId="0" xfId="0" applyNumberFormat="1" applyFont="1"/>
    <xf numFmtId="175" fontId="2" fillId="0" borderId="0" xfId="1" applyNumberFormat="1" applyFont="1"/>
    <xf numFmtId="173" fontId="5" fillId="0" borderId="1" xfId="1" applyNumberFormat="1" applyFont="1" applyBorder="1" applyAlignment="1">
      <alignment horizontal="center" vertical="center" wrapText="1"/>
    </xf>
    <xf numFmtId="173" fontId="2" fillId="0" borderId="2" xfId="1" applyNumberFormat="1" applyFont="1" applyBorder="1"/>
    <xf numFmtId="38" fontId="2" fillId="0" borderId="0" xfId="0" applyNumberFormat="1" applyFont="1" applyBorder="1" applyAlignment="1">
      <alignment horizontal="right" indent="2"/>
    </xf>
    <xf numFmtId="43" fontId="2" fillId="0" borderId="2" xfId="1" applyFont="1" applyBorder="1"/>
    <xf numFmtId="0" fontId="2" fillId="0" borderId="0" xfId="0" applyFont="1" applyFill="1"/>
    <xf numFmtId="3" fontId="2" fillId="0" borderId="0" xfId="0" applyNumberFormat="1" applyFont="1" applyFill="1"/>
    <xf numFmtId="9" fontId="2" fillId="0" borderId="0" xfId="2" applyFont="1" applyFill="1"/>
    <xf numFmtId="43" fontId="2" fillId="0" borderId="0" xfId="1" applyFont="1" applyFill="1"/>
    <xf numFmtId="3" fontId="2" fillId="0" borderId="0" xfId="0" applyNumberFormat="1" applyFont="1" applyFill="1" applyAlignment="1">
      <alignment horizontal="center"/>
    </xf>
    <xf numFmtId="3" fontId="2" fillId="0" borderId="2" xfId="0" applyNumberFormat="1" applyFont="1" applyFill="1" applyBorder="1"/>
    <xf numFmtId="0" fontId="4" fillId="0" borderId="3" xfId="0" applyFont="1" applyFill="1" applyBorder="1" applyAlignment="1">
      <alignment horizontal="right" indent="2"/>
    </xf>
    <xf numFmtId="0" fontId="2" fillId="0" borderId="0" xfId="0" applyFont="1" applyAlignment="1">
      <alignment horizontal="right" indent="3"/>
    </xf>
    <xf numFmtId="0" fontId="4" fillId="0" borderId="0" xfId="0" applyFont="1" applyBorder="1" applyAlignment="1">
      <alignment horizontal="right" indent="2"/>
    </xf>
    <xf numFmtId="164" fontId="2" fillId="0" borderId="2" xfId="1" applyNumberFormat="1" applyFont="1" applyBorder="1" applyAlignment="1">
      <alignment horizontal="right" indent="2"/>
    </xf>
    <xf numFmtId="0" fontId="2" fillId="0" borderId="4" xfId="0" applyFont="1" applyBorder="1"/>
    <xf numFmtId="2" fontId="2" fillId="0" borderId="2" xfId="1" applyNumberFormat="1" applyFont="1" applyBorder="1"/>
    <xf numFmtId="40" fontId="2" fillId="0" borderId="2" xfId="0" applyNumberFormat="1" applyFont="1" applyBorder="1"/>
    <xf numFmtId="40" fontId="5" fillId="0" borderId="1" xfId="1" applyNumberFormat="1" applyFont="1" applyBorder="1" applyAlignment="1">
      <alignment horizontal="center" vertical="center" wrapText="1"/>
    </xf>
    <xf numFmtId="38" fontId="3" fillId="0" borderId="3" xfId="0" applyNumberFormat="1" applyFont="1" applyBorder="1" applyAlignment="1">
      <alignment horizontal="center" vertical="center"/>
    </xf>
    <xf numFmtId="38" fontId="4" fillId="0" borderId="1" xfId="0" applyNumberFormat="1" applyFont="1" applyBorder="1"/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3" fontId="2" fillId="0" borderId="3" xfId="0" applyNumberFormat="1" applyFont="1" applyBorder="1"/>
    <xf numFmtId="3" fontId="2" fillId="0" borderId="5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3"/>
    </xf>
    <xf numFmtId="0" fontId="4" fillId="0" borderId="0" xfId="0" applyFont="1" applyAlignment="1">
      <alignment horizontal="right" indent="3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3"/>
  <sheetViews>
    <sheetView rightToLeft="1" tabSelected="1" workbookViewId="0">
      <selection activeCell="M46" sqref="M46"/>
    </sheetView>
  </sheetViews>
  <sheetFormatPr defaultRowHeight="18.75"/>
  <cols>
    <col min="1" max="1" width="34.42578125" style="102" customWidth="1"/>
    <col min="2" max="2" width="1" style="1" customWidth="1"/>
    <col min="3" max="3" width="13.7109375" style="1" customWidth="1"/>
    <col min="4" max="4" width="1" style="1" customWidth="1"/>
    <col min="5" max="5" width="20.28515625" style="1" customWidth="1"/>
    <col min="6" max="6" width="1" style="1" customWidth="1"/>
    <col min="7" max="7" width="24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21.8554687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4.1406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4" style="1" bestFit="1" customWidth="1"/>
    <col min="24" max="24" width="1" style="1" customWidth="1"/>
    <col min="25" max="25" width="17" style="19" customWidth="1"/>
    <col min="26" max="26" width="1" style="1" customWidth="1"/>
    <col min="27" max="27" width="9.140625" style="1" customWidth="1"/>
    <col min="28" max="28" width="12.42578125" style="1" bestFit="1" customWidth="1"/>
    <col min="29" max="16384" width="9.140625" style="1"/>
  </cols>
  <sheetData>
    <row r="2" spans="1:28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8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AB3" s="3"/>
    </row>
    <row r="4" spans="1:28" ht="30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AB4" s="7"/>
    </row>
    <row r="6" spans="1:28" ht="30">
      <c r="A6" s="116" t="s">
        <v>3</v>
      </c>
      <c r="C6" s="53" t="s">
        <v>4</v>
      </c>
      <c r="D6" s="53" t="s">
        <v>4</v>
      </c>
      <c r="E6" s="53" t="s">
        <v>4</v>
      </c>
      <c r="F6" s="53" t="s">
        <v>4</v>
      </c>
      <c r="G6" s="53" t="s">
        <v>4</v>
      </c>
      <c r="I6" s="53" t="s">
        <v>5</v>
      </c>
      <c r="J6" s="53" t="s">
        <v>5</v>
      </c>
      <c r="K6" s="53" t="s">
        <v>5</v>
      </c>
      <c r="L6" s="53" t="s">
        <v>5</v>
      </c>
      <c r="M6" s="53" t="s">
        <v>5</v>
      </c>
      <c r="N6" s="53" t="s">
        <v>5</v>
      </c>
      <c r="O6" s="53" t="s">
        <v>5</v>
      </c>
      <c r="Q6" s="53" t="s">
        <v>6</v>
      </c>
      <c r="R6" s="53" t="s">
        <v>6</v>
      </c>
      <c r="S6" s="53" t="s">
        <v>6</v>
      </c>
      <c r="T6" s="53" t="s">
        <v>6</v>
      </c>
      <c r="U6" s="53" t="s">
        <v>6</v>
      </c>
      <c r="V6" s="53" t="s">
        <v>6</v>
      </c>
      <c r="W6" s="53" t="s">
        <v>6</v>
      </c>
      <c r="X6" s="53" t="s">
        <v>6</v>
      </c>
      <c r="Y6" s="53" t="s">
        <v>6</v>
      </c>
    </row>
    <row r="7" spans="1:28" ht="30">
      <c r="A7" s="116" t="s">
        <v>3</v>
      </c>
      <c r="C7" s="54" t="s">
        <v>7</v>
      </c>
      <c r="E7" s="54" t="s">
        <v>8</v>
      </c>
      <c r="G7" s="54" t="s">
        <v>9</v>
      </c>
      <c r="I7" s="53" t="s">
        <v>10</v>
      </c>
      <c r="J7" s="53" t="s">
        <v>10</v>
      </c>
      <c r="K7" s="53" t="s">
        <v>10</v>
      </c>
      <c r="M7" s="53" t="s">
        <v>11</v>
      </c>
      <c r="N7" s="53" t="s">
        <v>11</v>
      </c>
      <c r="O7" s="53" t="s">
        <v>11</v>
      </c>
      <c r="Q7" s="54" t="s">
        <v>7</v>
      </c>
      <c r="S7" s="54" t="s">
        <v>12</v>
      </c>
      <c r="U7" s="54" t="s">
        <v>8</v>
      </c>
      <c r="W7" s="54" t="s">
        <v>9</v>
      </c>
      <c r="Y7" s="51" t="s">
        <v>13</v>
      </c>
    </row>
    <row r="8" spans="1:28" ht="30">
      <c r="A8" s="116" t="s">
        <v>3</v>
      </c>
      <c r="C8" s="53" t="s">
        <v>7</v>
      </c>
      <c r="E8" s="53" t="s">
        <v>8</v>
      </c>
      <c r="G8" s="53" t="s">
        <v>9</v>
      </c>
      <c r="I8" s="53" t="s">
        <v>7</v>
      </c>
      <c r="K8" s="53" t="s">
        <v>8</v>
      </c>
      <c r="M8" s="53" t="s">
        <v>7</v>
      </c>
      <c r="O8" s="53" t="s">
        <v>14</v>
      </c>
      <c r="Q8" s="53" t="s">
        <v>7</v>
      </c>
      <c r="S8" s="53" t="s">
        <v>12</v>
      </c>
      <c r="U8" s="53" t="s">
        <v>8</v>
      </c>
      <c r="W8" s="53" t="s">
        <v>9</v>
      </c>
      <c r="Y8" s="52" t="s">
        <v>13</v>
      </c>
      <c r="AB8" s="9"/>
    </row>
    <row r="9" spans="1:28" ht="21">
      <c r="A9" s="117" t="s">
        <v>15</v>
      </c>
      <c r="C9" s="24">
        <v>4000000</v>
      </c>
      <c r="D9" s="25"/>
      <c r="E9" s="24">
        <v>18286759430</v>
      </c>
      <c r="F9" s="25"/>
      <c r="G9" s="24">
        <v>16851135600</v>
      </c>
      <c r="H9" s="25"/>
      <c r="I9" s="26">
        <v>0</v>
      </c>
      <c r="J9" s="26"/>
      <c r="K9" s="26">
        <v>0</v>
      </c>
      <c r="L9" s="26"/>
      <c r="M9" s="26">
        <v>0</v>
      </c>
      <c r="N9" s="26"/>
      <c r="O9" s="26">
        <v>0</v>
      </c>
      <c r="P9" s="25"/>
      <c r="Q9" s="24">
        <v>4000000</v>
      </c>
      <c r="R9" s="25"/>
      <c r="S9" s="24">
        <v>3872</v>
      </c>
      <c r="T9" s="25"/>
      <c r="U9" s="24">
        <v>18286759430</v>
      </c>
      <c r="V9" s="25"/>
      <c r="W9" s="24">
        <v>15395846400</v>
      </c>
      <c r="Y9" s="19">
        <v>0.98836335965033706</v>
      </c>
      <c r="AA9" s="15"/>
    </row>
    <row r="10" spans="1:28" ht="21">
      <c r="A10" s="117" t="s">
        <v>16</v>
      </c>
      <c r="C10" s="24">
        <v>72500000</v>
      </c>
      <c r="D10" s="25"/>
      <c r="E10" s="24">
        <v>168491432719</v>
      </c>
      <c r="F10" s="25"/>
      <c r="G10" s="24">
        <v>188963934750</v>
      </c>
      <c r="H10" s="25"/>
      <c r="I10" s="26">
        <v>0</v>
      </c>
      <c r="J10" s="26"/>
      <c r="K10" s="26">
        <v>0</v>
      </c>
      <c r="L10" s="26"/>
      <c r="M10" s="26">
        <v>0</v>
      </c>
      <c r="N10" s="26"/>
      <c r="O10" s="26">
        <v>0</v>
      </c>
      <c r="P10" s="25"/>
      <c r="Q10" s="24">
        <v>72500000</v>
      </c>
      <c r="R10" s="25"/>
      <c r="S10" s="24">
        <v>2466</v>
      </c>
      <c r="T10" s="25"/>
      <c r="U10" s="24">
        <v>168491432719</v>
      </c>
      <c r="V10" s="25"/>
      <c r="W10" s="24">
        <v>177721229250</v>
      </c>
      <c r="Y10" s="19">
        <v>11.409125984961618</v>
      </c>
    </row>
    <row r="11" spans="1:28" ht="21">
      <c r="A11" s="117" t="s">
        <v>17</v>
      </c>
      <c r="C11" s="24">
        <v>48320001</v>
      </c>
      <c r="D11" s="25"/>
      <c r="E11" s="24">
        <v>92620044616</v>
      </c>
      <c r="F11" s="25"/>
      <c r="G11" s="24">
        <v>110186548104.351</v>
      </c>
      <c r="H11" s="25"/>
      <c r="I11" s="26">
        <v>0</v>
      </c>
      <c r="J11" s="26"/>
      <c r="K11" s="26">
        <v>0</v>
      </c>
      <c r="L11" s="26"/>
      <c r="M11" s="26">
        <v>0</v>
      </c>
      <c r="N11" s="26"/>
      <c r="O11" s="26">
        <v>0</v>
      </c>
      <c r="P11" s="25"/>
      <c r="Q11" s="24">
        <v>48320001</v>
      </c>
      <c r="R11" s="25"/>
      <c r="S11" s="24">
        <v>2032</v>
      </c>
      <c r="T11" s="25"/>
      <c r="U11" s="24">
        <v>92620044616</v>
      </c>
      <c r="V11" s="25"/>
      <c r="W11" s="24">
        <v>97602033891.909607</v>
      </c>
      <c r="Y11" s="19">
        <v>6.265733732321066</v>
      </c>
    </row>
    <row r="12" spans="1:28" ht="21">
      <c r="A12" s="117" t="s">
        <v>18</v>
      </c>
      <c r="C12" s="24">
        <v>26120763</v>
      </c>
      <c r="D12" s="25"/>
      <c r="E12" s="24">
        <v>67515924329</v>
      </c>
      <c r="F12" s="25"/>
      <c r="G12" s="24">
        <v>113208901846.254</v>
      </c>
      <c r="H12" s="25"/>
      <c r="I12" s="26">
        <v>0</v>
      </c>
      <c r="J12" s="26"/>
      <c r="K12" s="26">
        <v>0</v>
      </c>
      <c r="L12" s="26"/>
      <c r="M12" s="26">
        <v>0</v>
      </c>
      <c r="N12" s="26"/>
      <c r="O12" s="26">
        <v>0</v>
      </c>
      <c r="P12" s="25"/>
      <c r="Q12" s="24">
        <v>26120763</v>
      </c>
      <c r="R12" s="25"/>
      <c r="S12" s="24">
        <v>4465</v>
      </c>
      <c r="T12" s="25"/>
      <c r="U12" s="24">
        <v>67515924329</v>
      </c>
      <c r="V12" s="25"/>
      <c r="W12" s="24">
        <v>115935263014.57001</v>
      </c>
      <c r="Y12" s="19">
        <v>7.4426675271991467</v>
      </c>
    </row>
    <row r="13" spans="1:28" ht="21">
      <c r="A13" s="117" t="s">
        <v>19</v>
      </c>
      <c r="C13" s="24">
        <v>15575866</v>
      </c>
      <c r="D13" s="25"/>
      <c r="E13" s="24">
        <v>60964664695</v>
      </c>
      <c r="F13" s="25"/>
      <c r="G13" s="24">
        <v>84383383305.285004</v>
      </c>
      <c r="H13" s="25"/>
      <c r="I13" s="26">
        <v>0</v>
      </c>
      <c r="J13" s="26"/>
      <c r="K13" s="26">
        <v>0</v>
      </c>
      <c r="L13" s="26"/>
      <c r="M13" s="26">
        <v>0</v>
      </c>
      <c r="N13" s="26"/>
      <c r="O13" s="26">
        <v>0</v>
      </c>
      <c r="P13" s="25"/>
      <c r="Q13" s="24">
        <v>15575866</v>
      </c>
      <c r="R13" s="25"/>
      <c r="S13" s="24">
        <v>5230</v>
      </c>
      <c r="T13" s="25"/>
      <c r="U13" s="24">
        <v>60964664695</v>
      </c>
      <c r="V13" s="25"/>
      <c r="W13" s="24">
        <v>80977081593.878998</v>
      </c>
      <c r="Y13" s="19">
        <v>5.1984657640391712</v>
      </c>
    </row>
    <row r="14" spans="1:28" ht="21">
      <c r="A14" s="117" t="s">
        <v>20</v>
      </c>
      <c r="C14" s="24">
        <v>2249293</v>
      </c>
      <c r="D14" s="25"/>
      <c r="E14" s="24">
        <v>32848202373</v>
      </c>
      <c r="F14" s="25"/>
      <c r="G14" s="24">
        <v>29746542737.271599</v>
      </c>
      <c r="H14" s="25"/>
      <c r="I14" s="26">
        <v>0</v>
      </c>
      <c r="J14" s="26"/>
      <c r="K14" s="26">
        <v>0</v>
      </c>
      <c r="L14" s="26"/>
      <c r="M14" s="26">
        <v>0</v>
      </c>
      <c r="N14" s="26"/>
      <c r="O14" s="26">
        <v>0</v>
      </c>
      <c r="P14" s="25"/>
      <c r="Q14" s="24">
        <v>2249293</v>
      </c>
      <c r="R14" s="25"/>
      <c r="S14" s="24">
        <v>10770</v>
      </c>
      <c r="T14" s="25"/>
      <c r="U14" s="24">
        <v>32848202373</v>
      </c>
      <c r="V14" s="25"/>
      <c r="W14" s="24">
        <v>24080747540.620499</v>
      </c>
      <c r="Y14" s="19">
        <v>1.5459058192565021</v>
      </c>
    </row>
    <row r="15" spans="1:28" ht="21">
      <c r="A15" s="117" t="s">
        <v>21</v>
      </c>
      <c r="C15" s="24">
        <v>3350000</v>
      </c>
      <c r="D15" s="25"/>
      <c r="E15" s="24">
        <v>29595893492</v>
      </c>
      <c r="F15" s="25"/>
      <c r="G15" s="24">
        <v>25142009625</v>
      </c>
      <c r="H15" s="25"/>
      <c r="I15" s="26">
        <v>0</v>
      </c>
      <c r="J15" s="26"/>
      <c r="K15" s="26">
        <v>0</v>
      </c>
      <c r="L15" s="26"/>
      <c r="M15" s="26">
        <v>0</v>
      </c>
      <c r="N15" s="26"/>
      <c r="O15" s="26">
        <v>0</v>
      </c>
      <c r="P15" s="25"/>
      <c r="Q15" s="24">
        <v>3350000</v>
      </c>
      <c r="R15" s="25"/>
      <c r="S15" s="24">
        <v>6890</v>
      </c>
      <c r="T15" s="25"/>
      <c r="U15" s="24">
        <v>29595893492</v>
      </c>
      <c r="V15" s="25"/>
      <c r="W15" s="24">
        <v>22944165075</v>
      </c>
      <c r="Y15" s="19">
        <v>1.4729409146286967</v>
      </c>
    </row>
    <row r="16" spans="1:28" ht="21">
      <c r="A16" s="117" t="s">
        <v>22</v>
      </c>
      <c r="C16" s="24">
        <v>2800000</v>
      </c>
      <c r="D16" s="25"/>
      <c r="E16" s="24">
        <v>37232726390</v>
      </c>
      <c r="F16" s="25"/>
      <c r="G16" s="24">
        <v>36183420000</v>
      </c>
      <c r="H16" s="25"/>
      <c r="I16" s="26">
        <v>0</v>
      </c>
      <c r="J16" s="26"/>
      <c r="K16" s="26">
        <v>0</v>
      </c>
      <c r="L16" s="26"/>
      <c r="M16" s="26">
        <v>0</v>
      </c>
      <c r="N16" s="26"/>
      <c r="O16" s="26">
        <v>0</v>
      </c>
      <c r="P16" s="25"/>
      <c r="Q16" s="24">
        <v>2800000</v>
      </c>
      <c r="R16" s="25"/>
      <c r="S16" s="24">
        <v>11210</v>
      </c>
      <c r="T16" s="25"/>
      <c r="U16" s="24">
        <v>37232726390</v>
      </c>
      <c r="V16" s="25"/>
      <c r="W16" s="24">
        <v>31201241400</v>
      </c>
      <c r="Y16" s="19">
        <v>2.0030184099112076</v>
      </c>
    </row>
    <row r="17" spans="1:25" ht="21">
      <c r="A17" s="117" t="s">
        <v>23</v>
      </c>
      <c r="C17" s="24">
        <v>450000</v>
      </c>
      <c r="D17" s="25"/>
      <c r="E17" s="24">
        <v>22143410488</v>
      </c>
      <c r="F17" s="25"/>
      <c r="G17" s="24">
        <v>19485368100</v>
      </c>
      <c r="H17" s="25"/>
      <c r="I17" s="26">
        <v>0</v>
      </c>
      <c r="J17" s="26"/>
      <c r="K17" s="26">
        <v>0</v>
      </c>
      <c r="L17" s="26"/>
      <c r="M17" s="26">
        <v>0</v>
      </c>
      <c r="N17" s="26"/>
      <c r="O17" s="26">
        <v>0</v>
      </c>
      <c r="P17" s="25"/>
      <c r="Q17" s="24">
        <v>450000</v>
      </c>
      <c r="R17" s="25"/>
      <c r="S17" s="24">
        <v>46280</v>
      </c>
      <c r="T17" s="25"/>
      <c r="U17" s="24">
        <v>22143410488</v>
      </c>
      <c r="V17" s="25"/>
      <c r="W17" s="24">
        <v>20702085300</v>
      </c>
      <c r="Y17" s="19">
        <v>1.3290066714926343</v>
      </c>
    </row>
    <row r="18" spans="1:25" ht="21">
      <c r="A18" s="117" t="s">
        <v>24</v>
      </c>
      <c r="C18" s="24">
        <v>146492</v>
      </c>
      <c r="D18" s="25"/>
      <c r="E18" s="24">
        <v>29287141981</v>
      </c>
      <c r="F18" s="25"/>
      <c r="G18" s="24">
        <v>20456749942.848</v>
      </c>
      <c r="H18" s="25"/>
      <c r="I18" s="26">
        <v>0</v>
      </c>
      <c r="J18" s="26"/>
      <c r="K18" s="26">
        <v>0</v>
      </c>
      <c r="L18" s="26"/>
      <c r="M18" s="26">
        <v>0</v>
      </c>
      <c r="N18" s="26"/>
      <c r="O18" s="26">
        <v>0</v>
      </c>
      <c r="P18" s="25"/>
      <c r="Q18" s="24">
        <v>146492</v>
      </c>
      <c r="R18" s="25"/>
      <c r="S18" s="24">
        <v>146130</v>
      </c>
      <c r="T18" s="25"/>
      <c r="U18" s="24">
        <v>29287141981</v>
      </c>
      <c r="V18" s="25"/>
      <c r="W18" s="24">
        <v>21279505048.037998</v>
      </c>
      <c r="Y18" s="19">
        <v>1.3660751448504413</v>
      </c>
    </row>
    <row r="19" spans="1:25" ht="21">
      <c r="A19" s="117" t="s">
        <v>25</v>
      </c>
      <c r="C19" s="24">
        <v>518193</v>
      </c>
      <c r="D19" s="25"/>
      <c r="E19" s="24">
        <v>20475631377</v>
      </c>
      <c r="F19" s="25"/>
      <c r="G19" s="24">
        <v>20063524826.767502</v>
      </c>
      <c r="H19" s="25"/>
      <c r="I19" s="26">
        <v>0</v>
      </c>
      <c r="J19" s="26"/>
      <c r="K19" s="26">
        <v>0</v>
      </c>
      <c r="L19" s="26"/>
      <c r="M19" s="26">
        <v>0</v>
      </c>
      <c r="N19" s="26"/>
      <c r="O19" s="26">
        <v>0</v>
      </c>
      <c r="P19" s="25"/>
      <c r="Q19" s="24">
        <v>518193</v>
      </c>
      <c r="R19" s="25"/>
      <c r="S19" s="24">
        <v>39900</v>
      </c>
      <c r="T19" s="25"/>
      <c r="U19" s="24">
        <v>20475631377</v>
      </c>
      <c r="V19" s="25"/>
      <c r="W19" s="24">
        <v>20552879090.834999</v>
      </c>
      <c r="Y19" s="19">
        <v>1.3194281172293876</v>
      </c>
    </row>
    <row r="20" spans="1:25" ht="21">
      <c r="A20" s="117" t="s">
        <v>26</v>
      </c>
      <c r="C20" s="24">
        <v>21200000</v>
      </c>
      <c r="D20" s="25"/>
      <c r="E20" s="24">
        <v>46470156594</v>
      </c>
      <c r="F20" s="25"/>
      <c r="G20" s="24">
        <v>44971617240</v>
      </c>
      <c r="H20" s="25"/>
      <c r="I20" s="26">
        <v>0</v>
      </c>
      <c r="J20" s="26"/>
      <c r="K20" s="26">
        <v>0</v>
      </c>
      <c r="L20" s="26"/>
      <c r="M20" s="26">
        <v>0</v>
      </c>
      <c r="N20" s="26"/>
      <c r="O20" s="26">
        <v>0</v>
      </c>
      <c r="P20" s="25"/>
      <c r="Q20" s="24">
        <v>21200000</v>
      </c>
      <c r="R20" s="25"/>
      <c r="S20" s="24">
        <v>1828</v>
      </c>
      <c r="T20" s="25"/>
      <c r="U20" s="24">
        <v>46470156594</v>
      </c>
      <c r="V20" s="25"/>
      <c r="W20" s="24">
        <v>38523016080</v>
      </c>
      <c r="Y20" s="19">
        <v>2.4730525758358279</v>
      </c>
    </row>
    <row r="21" spans="1:25" ht="21">
      <c r="A21" s="117" t="s">
        <v>27</v>
      </c>
      <c r="C21" s="24">
        <v>2109652</v>
      </c>
      <c r="D21" s="25"/>
      <c r="E21" s="24">
        <v>42467589291</v>
      </c>
      <c r="F21" s="25"/>
      <c r="G21" s="24">
        <v>46828233411.498001</v>
      </c>
      <c r="H21" s="25"/>
      <c r="I21" s="26">
        <v>0</v>
      </c>
      <c r="J21" s="26"/>
      <c r="K21" s="26">
        <v>0</v>
      </c>
      <c r="L21" s="26"/>
      <c r="M21" s="26">
        <v>0</v>
      </c>
      <c r="N21" s="26"/>
      <c r="O21" s="26">
        <v>0</v>
      </c>
      <c r="P21" s="25"/>
      <c r="Q21" s="24">
        <v>2109652</v>
      </c>
      <c r="R21" s="25"/>
      <c r="S21" s="24">
        <v>20210</v>
      </c>
      <c r="T21" s="25"/>
      <c r="U21" s="24">
        <v>42467589291</v>
      </c>
      <c r="V21" s="25"/>
      <c r="W21" s="24">
        <v>42382382321.825996</v>
      </c>
      <c r="Y21" s="19">
        <v>2.7208113599772594</v>
      </c>
    </row>
    <row r="22" spans="1:25" ht="21">
      <c r="A22" s="117" t="s">
        <v>28</v>
      </c>
      <c r="C22" s="24">
        <v>2800000</v>
      </c>
      <c r="D22" s="25"/>
      <c r="E22" s="24">
        <v>23809847708</v>
      </c>
      <c r="F22" s="25"/>
      <c r="G22" s="24">
        <v>21264717600</v>
      </c>
      <c r="H22" s="25"/>
      <c r="I22" s="26">
        <v>0</v>
      </c>
      <c r="J22" s="26"/>
      <c r="K22" s="26">
        <v>0</v>
      </c>
      <c r="L22" s="26"/>
      <c r="M22" s="26">
        <v>0</v>
      </c>
      <c r="N22" s="26"/>
      <c r="O22" s="26">
        <v>0</v>
      </c>
      <c r="P22" s="25"/>
      <c r="Q22" s="24">
        <v>2800000</v>
      </c>
      <c r="R22" s="25"/>
      <c r="S22" s="24">
        <v>6020</v>
      </c>
      <c r="T22" s="25"/>
      <c r="U22" s="24">
        <v>23809847708</v>
      </c>
      <c r="V22" s="25"/>
      <c r="W22" s="24">
        <v>16755706800</v>
      </c>
      <c r="Y22" s="19">
        <v>1.0756619828425931</v>
      </c>
    </row>
    <row r="23" spans="1:25" ht="21">
      <c r="A23" s="117" t="s">
        <v>29</v>
      </c>
      <c r="C23" s="24">
        <v>40619240</v>
      </c>
      <c r="D23" s="25"/>
      <c r="E23" s="24">
        <v>88242697067</v>
      </c>
      <c r="F23" s="25"/>
      <c r="G23" s="24">
        <v>95533296365.052002</v>
      </c>
      <c r="H23" s="25"/>
      <c r="I23" s="26">
        <v>0</v>
      </c>
      <c r="J23" s="26"/>
      <c r="K23" s="26">
        <v>0</v>
      </c>
      <c r="L23" s="26"/>
      <c r="M23" s="26">
        <v>0</v>
      </c>
      <c r="N23" s="26"/>
      <c r="O23" s="26">
        <v>0</v>
      </c>
      <c r="P23" s="25"/>
      <c r="Q23" s="24">
        <v>40619240</v>
      </c>
      <c r="R23" s="25"/>
      <c r="S23" s="24">
        <v>2232</v>
      </c>
      <c r="T23" s="25"/>
      <c r="U23" s="24">
        <v>88242697067</v>
      </c>
      <c r="V23" s="25"/>
      <c r="W23" s="24">
        <v>90122703925.104004</v>
      </c>
      <c r="Y23" s="19">
        <v>5.7855850284521164</v>
      </c>
    </row>
    <row r="24" spans="1:25" ht="21">
      <c r="A24" s="117" t="s">
        <v>30</v>
      </c>
      <c r="C24" s="24">
        <v>846526</v>
      </c>
      <c r="D24" s="25"/>
      <c r="E24" s="24">
        <v>15674950947</v>
      </c>
      <c r="F24" s="25"/>
      <c r="G24" s="24">
        <v>23561696768.400002</v>
      </c>
      <c r="H24" s="25"/>
      <c r="I24" s="26">
        <v>0</v>
      </c>
      <c r="J24" s="26"/>
      <c r="K24" s="26">
        <v>0</v>
      </c>
      <c r="L24" s="26"/>
      <c r="M24" s="26">
        <v>0</v>
      </c>
      <c r="N24" s="26"/>
      <c r="O24" s="26">
        <v>0</v>
      </c>
      <c r="P24" s="25"/>
      <c r="Q24" s="24">
        <v>846526</v>
      </c>
      <c r="R24" s="25"/>
      <c r="S24" s="24">
        <v>26950</v>
      </c>
      <c r="T24" s="25"/>
      <c r="U24" s="24">
        <v>15674950947</v>
      </c>
      <c r="V24" s="25"/>
      <c r="W24" s="24">
        <v>22678133139.584999</v>
      </c>
      <c r="Y24" s="19">
        <v>1.4558625279892294</v>
      </c>
    </row>
    <row r="25" spans="1:25" ht="21">
      <c r="A25" s="117" t="s">
        <v>31</v>
      </c>
      <c r="C25" s="24">
        <v>52551677</v>
      </c>
      <c r="D25" s="25"/>
      <c r="E25" s="24">
        <v>22862732845</v>
      </c>
      <c r="F25" s="25"/>
      <c r="G25" s="24">
        <v>22410528649.8736</v>
      </c>
      <c r="H25" s="25"/>
      <c r="I25" s="26">
        <v>0</v>
      </c>
      <c r="J25" s="26"/>
      <c r="K25" s="26">
        <v>0</v>
      </c>
      <c r="L25" s="26"/>
      <c r="M25" s="26">
        <v>0</v>
      </c>
      <c r="N25" s="26"/>
      <c r="O25" s="26">
        <v>0</v>
      </c>
      <c r="P25" s="25"/>
      <c r="Q25" s="24">
        <v>52551677</v>
      </c>
      <c r="R25" s="25"/>
      <c r="S25" s="24">
        <v>429</v>
      </c>
      <c r="T25" s="25"/>
      <c r="U25" s="24">
        <v>22862732845</v>
      </c>
      <c r="V25" s="25"/>
      <c r="W25" s="24">
        <v>22410528649.8736</v>
      </c>
      <c r="Y25" s="19">
        <v>1.4386831884688849</v>
      </c>
    </row>
    <row r="26" spans="1:25" ht="21">
      <c r="A26" s="117" t="s">
        <v>32</v>
      </c>
      <c r="C26" s="24">
        <v>3016724</v>
      </c>
      <c r="D26" s="25"/>
      <c r="E26" s="24">
        <v>25224257243</v>
      </c>
      <c r="F26" s="25"/>
      <c r="G26" s="24">
        <v>36045269396.244003</v>
      </c>
      <c r="H26" s="25"/>
      <c r="I26" s="26">
        <v>0</v>
      </c>
      <c r="J26" s="26"/>
      <c r="K26" s="26">
        <v>0</v>
      </c>
      <c r="L26" s="26"/>
      <c r="M26" s="26">
        <v>0</v>
      </c>
      <c r="N26" s="26"/>
      <c r="O26" s="26">
        <v>0</v>
      </c>
      <c r="P26" s="25"/>
      <c r="Q26" s="24">
        <v>3016724</v>
      </c>
      <c r="R26" s="25"/>
      <c r="S26" s="24">
        <v>11820</v>
      </c>
      <c r="T26" s="25"/>
      <c r="U26" s="24">
        <v>25224257243</v>
      </c>
      <c r="V26" s="25"/>
      <c r="W26" s="24">
        <v>35445514497.804001</v>
      </c>
      <c r="Y26" s="19">
        <v>2.2754869646909635</v>
      </c>
    </row>
    <row r="27" spans="1:25" ht="21">
      <c r="A27" s="117" t="s">
        <v>33</v>
      </c>
      <c r="C27" s="24">
        <v>85000</v>
      </c>
      <c r="D27" s="25"/>
      <c r="E27" s="24">
        <v>11405781778</v>
      </c>
      <c r="F27" s="25"/>
      <c r="G27" s="24">
        <v>12063307790.625</v>
      </c>
      <c r="H27" s="25"/>
      <c r="I27" s="26">
        <v>0</v>
      </c>
      <c r="J27" s="26"/>
      <c r="K27" s="26">
        <v>0</v>
      </c>
      <c r="L27" s="25"/>
      <c r="M27" s="24">
        <v>-85000</v>
      </c>
      <c r="N27" s="25"/>
      <c r="O27" s="24">
        <v>11666005239</v>
      </c>
      <c r="P27" s="25"/>
      <c r="Q27" s="26">
        <v>0</v>
      </c>
      <c r="R27" s="26"/>
      <c r="S27" s="26">
        <v>0</v>
      </c>
      <c r="T27" s="26"/>
      <c r="U27" s="26">
        <v>0</v>
      </c>
      <c r="V27" s="26"/>
      <c r="W27" s="26">
        <v>0</v>
      </c>
      <c r="Y27" s="19">
        <v>0</v>
      </c>
    </row>
    <row r="28" spans="1:25" ht="21">
      <c r="A28" s="117" t="s">
        <v>34</v>
      </c>
      <c r="C28" s="24">
        <v>841344</v>
      </c>
      <c r="D28" s="25"/>
      <c r="E28" s="24">
        <v>13001208490</v>
      </c>
      <c r="F28" s="25"/>
      <c r="G28" s="24">
        <v>16790091181.92</v>
      </c>
      <c r="H28" s="25"/>
      <c r="I28" s="26">
        <v>0</v>
      </c>
      <c r="J28" s="26"/>
      <c r="K28" s="26">
        <v>0</v>
      </c>
      <c r="L28" s="25"/>
      <c r="M28" s="24">
        <v>-635535</v>
      </c>
      <c r="N28" s="25"/>
      <c r="O28" s="24">
        <v>12362120961</v>
      </c>
      <c r="P28" s="25"/>
      <c r="Q28" s="24">
        <v>205809</v>
      </c>
      <c r="R28" s="25"/>
      <c r="S28" s="24">
        <v>18090</v>
      </c>
      <c r="T28" s="25"/>
      <c r="U28" s="24">
        <v>3180346822</v>
      </c>
      <c r="V28" s="25"/>
      <c r="W28" s="24">
        <v>3718663646.7881298</v>
      </c>
      <c r="Y28" s="19">
        <v>0.23872613430003373</v>
      </c>
    </row>
    <row r="29" spans="1:25" ht="21">
      <c r="A29" s="117" t="s">
        <v>35</v>
      </c>
      <c r="C29" s="24">
        <v>6077358</v>
      </c>
      <c r="D29" s="25"/>
      <c r="E29" s="24">
        <v>30264174761</v>
      </c>
      <c r="F29" s="25"/>
      <c r="G29" s="24">
        <v>32984939550.653999</v>
      </c>
      <c r="H29" s="25"/>
      <c r="I29" s="26">
        <v>0</v>
      </c>
      <c r="J29" s="26"/>
      <c r="K29" s="26">
        <v>0</v>
      </c>
      <c r="L29" s="25"/>
      <c r="M29" s="26">
        <v>0</v>
      </c>
      <c r="N29" s="26"/>
      <c r="O29" s="26">
        <v>0</v>
      </c>
      <c r="P29" s="25"/>
      <c r="Q29" s="24">
        <v>6077358</v>
      </c>
      <c r="R29" s="25"/>
      <c r="S29" s="24">
        <v>5110</v>
      </c>
      <c r="T29" s="25"/>
      <c r="U29" s="24">
        <v>30264174761</v>
      </c>
      <c r="V29" s="25"/>
      <c r="W29" s="24">
        <v>30870520348.688999</v>
      </c>
      <c r="Y29" s="19">
        <v>1.9817871920302061</v>
      </c>
    </row>
    <row r="30" spans="1:25" ht="21">
      <c r="A30" s="117" t="s">
        <v>36</v>
      </c>
      <c r="C30" s="24">
        <v>3363000</v>
      </c>
      <c r="D30" s="25"/>
      <c r="E30" s="24">
        <v>115208706039</v>
      </c>
      <c r="F30" s="25"/>
      <c r="G30" s="24">
        <v>97949611395</v>
      </c>
      <c r="H30" s="25"/>
      <c r="I30" s="26">
        <v>0</v>
      </c>
      <c r="J30" s="26"/>
      <c r="K30" s="26">
        <v>0</v>
      </c>
      <c r="L30" s="25"/>
      <c r="M30" s="26">
        <v>0</v>
      </c>
      <c r="N30" s="26"/>
      <c r="O30" s="26">
        <v>0</v>
      </c>
      <c r="P30" s="25"/>
      <c r="Q30" s="24">
        <v>3363000</v>
      </c>
      <c r="R30" s="25"/>
      <c r="S30" s="24">
        <v>31950</v>
      </c>
      <c r="T30" s="25"/>
      <c r="U30" s="24">
        <v>115208706039</v>
      </c>
      <c r="V30" s="25"/>
      <c r="W30" s="24">
        <v>106808535292.5</v>
      </c>
      <c r="Y30" s="19">
        <v>6.8567612353567577</v>
      </c>
    </row>
    <row r="31" spans="1:25" ht="21">
      <c r="A31" s="117" t="s">
        <v>37</v>
      </c>
      <c r="C31" s="24">
        <v>2100000</v>
      </c>
      <c r="D31" s="25"/>
      <c r="E31" s="24">
        <v>7881796400</v>
      </c>
      <c r="F31" s="25"/>
      <c r="G31" s="24">
        <v>8851021200</v>
      </c>
      <c r="H31" s="25"/>
      <c r="I31" s="26">
        <v>0</v>
      </c>
      <c r="J31" s="26"/>
      <c r="K31" s="26">
        <v>0</v>
      </c>
      <c r="L31" s="25"/>
      <c r="M31" s="26">
        <v>0</v>
      </c>
      <c r="N31" s="26"/>
      <c r="O31" s="26">
        <v>0</v>
      </c>
      <c r="P31" s="25"/>
      <c r="Q31" s="24">
        <v>2100000</v>
      </c>
      <c r="R31" s="25"/>
      <c r="S31" s="24">
        <v>4414</v>
      </c>
      <c r="T31" s="25"/>
      <c r="U31" s="24">
        <v>7881796400</v>
      </c>
      <c r="V31" s="25"/>
      <c r="W31" s="24">
        <v>9214247070</v>
      </c>
      <c r="Y31" s="19">
        <v>0.59152474986717685</v>
      </c>
    </row>
    <row r="32" spans="1:25" ht="21">
      <c r="A32" s="117" t="s">
        <v>38</v>
      </c>
      <c r="C32" s="24">
        <v>3095884</v>
      </c>
      <c r="D32" s="25"/>
      <c r="E32" s="24">
        <v>24545001683</v>
      </c>
      <c r="F32" s="25"/>
      <c r="G32" s="24">
        <v>28958931442.782001</v>
      </c>
      <c r="H32" s="25"/>
      <c r="I32" s="26">
        <v>0</v>
      </c>
      <c r="J32" s="26"/>
      <c r="K32" s="26">
        <v>0</v>
      </c>
      <c r="L32" s="25"/>
      <c r="M32" s="26">
        <v>0</v>
      </c>
      <c r="N32" s="26"/>
      <c r="O32" s="26">
        <v>0</v>
      </c>
      <c r="P32" s="25"/>
      <c r="Q32" s="24">
        <v>3095884</v>
      </c>
      <c r="R32" s="25"/>
      <c r="S32" s="24">
        <v>8930</v>
      </c>
      <c r="T32" s="25"/>
      <c r="U32" s="24">
        <v>24545001683</v>
      </c>
      <c r="V32" s="25"/>
      <c r="W32" s="24">
        <v>27481748967.486</v>
      </c>
      <c r="Y32" s="19">
        <v>1.7642390702580435</v>
      </c>
    </row>
    <row r="33" spans="1:25" ht="21">
      <c r="A33" s="117" t="s">
        <v>39</v>
      </c>
      <c r="C33" s="24">
        <v>220000</v>
      </c>
      <c r="D33" s="25"/>
      <c r="E33" s="24">
        <v>17615980800</v>
      </c>
      <c r="F33" s="25"/>
      <c r="G33" s="24">
        <v>22186201950</v>
      </c>
      <c r="H33" s="25"/>
      <c r="I33" s="26">
        <v>0</v>
      </c>
      <c r="J33" s="26"/>
      <c r="K33" s="26">
        <v>0</v>
      </c>
      <c r="L33" s="25"/>
      <c r="M33" s="26">
        <v>0</v>
      </c>
      <c r="N33" s="26"/>
      <c r="O33" s="26">
        <v>0</v>
      </c>
      <c r="P33" s="25"/>
      <c r="Q33" s="24">
        <v>220000</v>
      </c>
      <c r="R33" s="25"/>
      <c r="S33" s="24">
        <v>116900</v>
      </c>
      <c r="T33" s="25"/>
      <c r="U33" s="24">
        <v>17615980800</v>
      </c>
      <c r="V33" s="25"/>
      <c r="W33" s="24">
        <v>25564977900</v>
      </c>
      <c r="Y33" s="19">
        <v>1.6411885901011989</v>
      </c>
    </row>
    <row r="34" spans="1:25" ht="21">
      <c r="A34" s="117" t="s">
        <v>40</v>
      </c>
      <c r="C34" s="24">
        <v>3500000</v>
      </c>
      <c r="D34" s="25"/>
      <c r="E34" s="24">
        <v>23806734689</v>
      </c>
      <c r="F34" s="25"/>
      <c r="G34" s="24">
        <v>22927763250</v>
      </c>
      <c r="H34" s="25"/>
      <c r="I34" s="24">
        <v>3030</v>
      </c>
      <c r="J34" s="25"/>
      <c r="K34" s="24">
        <v>16225541</v>
      </c>
      <c r="L34" s="25"/>
      <c r="M34" s="26">
        <v>0</v>
      </c>
      <c r="N34" s="26"/>
      <c r="O34" s="26">
        <v>0</v>
      </c>
      <c r="P34" s="25"/>
      <c r="Q34" s="24">
        <v>3503030</v>
      </c>
      <c r="R34" s="25"/>
      <c r="S34" s="24">
        <v>5690</v>
      </c>
      <c r="T34" s="25"/>
      <c r="U34" s="24">
        <v>23822960230</v>
      </c>
      <c r="V34" s="25"/>
      <c r="W34" s="24">
        <v>19813643867.834999</v>
      </c>
      <c r="Y34" s="19">
        <v>1.271971615677375</v>
      </c>
    </row>
    <row r="35" spans="1:25" ht="21">
      <c r="A35" s="117" t="s">
        <v>41</v>
      </c>
      <c r="C35" s="24">
        <v>3330000</v>
      </c>
      <c r="D35" s="25"/>
      <c r="E35" s="24">
        <v>55752428707</v>
      </c>
      <c r="F35" s="25"/>
      <c r="G35" s="24">
        <v>49553491905</v>
      </c>
      <c r="H35" s="25"/>
      <c r="I35" s="24">
        <v>300000</v>
      </c>
      <c r="J35" s="25"/>
      <c r="K35" s="24">
        <v>4429106385</v>
      </c>
      <c r="L35" s="25"/>
      <c r="M35" s="26">
        <v>0</v>
      </c>
      <c r="N35" s="26"/>
      <c r="O35" s="26">
        <v>0</v>
      </c>
      <c r="P35" s="25"/>
      <c r="Q35" s="24">
        <v>3630000</v>
      </c>
      <c r="R35" s="25"/>
      <c r="S35" s="24">
        <v>12760</v>
      </c>
      <c r="T35" s="25"/>
      <c r="U35" s="24">
        <v>60181535092</v>
      </c>
      <c r="V35" s="25"/>
      <c r="W35" s="24">
        <v>46043203140</v>
      </c>
      <c r="Y35" s="19">
        <v>2.9558241724542893</v>
      </c>
    </row>
    <row r="36" spans="1:25" ht="21">
      <c r="A36" s="117" t="s">
        <v>42</v>
      </c>
      <c r="C36" s="26">
        <v>0</v>
      </c>
      <c r="D36" s="26"/>
      <c r="E36" s="26">
        <v>0</v>
      </c>
      <c r="F36" s="26"/>
      <c r="G36" s="26">
        <v>0</v>
      </c>
      <c r="H36" s="25"/>
      <c r="I36" s="24">
        <v>150000</v>
      </c>
      <c r="J36" s="25"/>
      <c r="K36" s="24">
        <v>11479563930</v>
      </c>
      <c r="L36" s="25"/>
      <c r="M36" s="26">
        <v>0</v>
      </c>
      <c r="N36" s="26"/>
      <c r="O36" s="26">
        <v>0</v>
      </c>
      <c r="P36" s="25"/>
      <c r="Q36" s="24">
        <v>150000</v>
      </c>
      <c r="R36" s="25"/>
      <c r="S36" s="24">
        <v>71750</v>
      </c>
      <c r="T36" s="25"/>
      <c r="U36" s="24">
        <v>11479563930</v>
      </c>
      <c r="V36" s="25"/>
      <c r="W36" s="24">
        <v>10698463125</v>
      </c>
      <c r="Y36" s="19">
        <v>0.68680660241714575</v>
      </c>
    </row>
    <row r="37" spans="1:25" ht="19.5" thickBot="1">
      <c r="C37" s="25"/>
      <c r="D37" s="25"/>
      <c r="E37" s="27">
        <f>SUM(E9:E36)</f>
        <v>1143695876932</v>
      </c>
      <c r="F37" s="25"/>
      <c r="G37" s="27">
        <f>SUM(G9:G36)</f>
        <v>1247552237934.8259</v>
      </c>
      <c r="H37" s="25"/>
      <c r="I37" s="28">
        <f>SUM(I9:I36)</f>
        <v>453030</v>
      </c>
      <c r="J37" s="25"/>
      <c r="K37" s="28">
        <f>SUM(K9:K36)</f>
        <v>15924895856</v>
      </c>
      <c r="L37" s="25"/>
      <c r="M37" s="28">
        <f>SUM(M9:M36)</f>
        <v>-720535</v>
      </c>
      <c r="N37" s="25"/>
      <c r="O37" s="28">
        <f>SUM(O9:O36)</f>
        <v>24028126200</v>
      </c>
      <c r="P37" s="25"/>
      <c r="Q37" s="27">
        <f>SUM(Q9:Q36)</f>
        <v>321519508</v>
      </c>
      <c r="R37" s="25"/>
      <c r="S37" s="27">
        <f>SUM(S9:S36)</f>
        <v>624328</v>
      </c>
      <c r="T37" s="24">
        <f t="shared" ref="T37" si="0">SUM(T9:T36)</f>
        <v>0</v>
      </c>
      <c r="U37" s="27">
        <f>SUM(U9:U36)</f>
        <v>1138394129342</v>
      </c>
      <c r="V37" s="25"/>
      <c r="W37" s="27">
        <f>SUM(W9:W36)</f>
        <v>1176924066377.3428</v>
      </c>
      <c r="Y37" s="20">
        <f>SUM(Y9:Y36)</f>
        <v>75.5547044362593</v>
      </c>
    </row>
    <row r="38" spans="1:25" ht="19.5" thickTop="1"/>
    <row r="40" spans="1:25">
      <c r="W40" s="3"/>
    </row>
    <row r="41" spans="1:25">
      <c r="W41" s="3"/>
    </row>
    <row r="42" spans="1:25">
      <c r="W42" s="3"/>
    </row>
    <row r="43" spans="1:25">
      <c r="W43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rightToLeft="1" workbookViewId="0">
      <selection activeCell="E16" sqref="E16"/>
    </sheetView>
  </sheetViews>
  <sheetFormatPr defaultRowHeight="18.75"/>
  <cols>
    <col min="1" max="1" width="22.85546875" style="1" bestFit="1" customWidth="1"/>
    <col min="2" max="2" width="1" style="1" customWidth="1"/>
    <col min="3" max="3" width="22" style="1" customWidth="1"/>
    <col min="4" max="4" width="1" style="1" customWidth="1"/>
    <col min="5" max="5" width="20.85546875" style="1" customWidth="1"/>
    <col min="6" max="7" width="1" style="1" customWidth="1"/>
    <col min="8" max="8" width="22.85546875" style="1" customWidth="1"/>
    <col min="9" max="10" width="1" style="1" customWidth="1"/>
    <col min="11" max="11" width="9.140625" style="1" customWidth="1"/>
    <col min="12" max="16384" width="9.140625" style="1"/>
  </cols>
  <sheetData>
    <row r="2" spans="1:9" ht="30">
      <c r="A2" s="50" t="s">
        <v>0</v>
      </c>
      <c r="B2" s="50"/>
      <c r="C2" s="50"/>
      <c r="D2" s="50"/>
      <c r="E2" s="50"/>
      <c r="F2" s="50"/>
      <c r="G2" s="50"/>
      <c r="H2" s="50"/>
      <c r="I2" s="50"/>
    </row>
    <row r="3" spans="1:9" ht="30">
      <c r="A3" s="50" t="s">
        <v>77</v>
      </c>
      <c r="B3" s="50"/>
      <c r="C3" s="50"/>
      <c r="D3" s="50"/>
      <c r="E3" s="50"/>
      <c r="F3" s="50"/>
      <c r="G3" s="50"/>
      <c r="H3" s="50"/>
      <c r="I3" s="50"/>
    </row>
    <row r="4" spans="1:9" ht="30">
      <c r="A4" s="50" t="s">
        <v>2</v>
      </c>
      <c r="B4" s="50"/>
      <c r="C4" s="50"/>
      <c r="D4" s="50"/>
      <c r="E4" s="50"/>
      <c r="F4" s="50"/>
      <c r="G4" s="50"/>
      <c r="H4" s="50"/>
      <c r="I4" s="50"/>
    </row>
    <row r="6" spans="1:9" ht="43.5" customHeight="1">
      <c r="A6" s="53" t="s">
        <v>119</v>
      </c>
      <c r="B6" s="53" t="s">
        <v>119</v>
      </c>
      <c r="C6" s="53" t="s">
        <v>119</v>
      </c>
      <c r="E6" s="53" t="s">
        <v>79</v>
      </c>
      <c r="F6" s="53" t="s">
        <v>79</v>
      </c>
      <c r="H6" s="63" t="s">
        <v>80</v>
      </c>
      <c r="I6" s="63" t="s">
        <v>80</v>
      </c>
    </row>
    <row r="7" spans="1:9" ht="39.75" customHeight="1">
      <c r="A7" s="58" t="s">
        <v>120</v>
      </c>
      <c r="C7" s="111" t="s">
        <v>65</v>
      </c>
      <c r="E7" s="111" t="s">
        <v>121</v>
      </c>
      <c r="H7" s="111" t="s">
        <v>121</v>
      </c>
    </row>
    <row r="8" spans="1:9" ht="21">
      <c r="A8" s="2" t="s">
        <v>71</v>
      </c>
      <c r="C8" s="112" t="s">
        <v>75</v>
      </c>
      <c r="E8" s="113">
        <v>19524260</v>
      </c>
      <c r="H8" s="113">
        <v>36668602</v>
      </c>
    </row>
  </sheetData>
  <mergeCells count="10">
    <mergeCell ref="A4:I4"/>
    <mergeCell ref="A3:I3"/>
    <mergeCell ref="A2:I2"/>
    <mergeCell ref="A7"/>
    <mergeCell ref="C7"/>
    <mergeCell ref="A6:C6"/>
    <mergeCell ref="E7"/>
    <mergeCell ref="E6:F6"/>
    <mergeCell ref="H7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rightToLeft="1" workbookViewId="0">
      <selection activeCell="K24" sqref="K24"/>
    </sheetView>
  </sheetViews>
  <sheetFormatPr defaultRowHeight="18.7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50" t="s">
        <v>0</v>
      </c>
      <c r="B2" s="50"/>
      <c r="C2" s="50"/>
      <c r="D2" s="50"/>
      <c r="E2" s="50"/>
    </row>
    <row r="3" spans="1:5" ht="30">
      <c r="A3" s="50" t="s">
        <v>77</v>
      </c>
      <c r="B3" s="50"/>
      <c r="C3" s="50"/>
      <c r="D3" s="50"/>
      <c r="E3" s="50"/>
    </row>
    <row r="4" spans="1:5" ht="30">
      <c r="A4" s="50" t="s">
        <v>2</v>
      </c>
      <c r="B4" s="50"/>
      <c r="C4" s="50"/>
      <c r="D4" s="50"/>
      <c r="E4" s="50"/>
    </row>
    <row r="6" spans="1:5" ht="30">
      <c r="A6" s="50" t="s">
        <v>122</v>
      </c>
      <c r="C6" s="53" t="s">
        <v>79</v>
      </c>
      <c r="E6" s="53" t="s">
        <v>6</v>
      </c>
    </row>
    <row r="7" spans="1:5" ht="30">
      <c r="A7" s="50" t="s">
        <v>122</v>
      </c>
      <c r="C7" s="53" t="s">
        <v>68</v>
      </c>
      <c r="E7" s="53" t="s">
        <v>68</v>
      </c>
    </row>
    <row r="8" spans="1:5" ht="21.75" thickBot="1">
      <c r="A8" s="41" t="s">
        <v>123</v>
      </c>
      <c r="C8" s="114">
        <v>888114</v>
      </c>
      <c r="E8" s="114">
        <v>140300680</v>
      </c>
    </row>
    <row r="9" spans="1:5" ht="21.75" thickTop="1">
      <c r="A9" s="2" t="s">
        <v>86</v>
      </c>
      <c r="C9" s="3"/>
      <c r="E9" s="3"/>
    </row>
  </sheetData>
  <mergeCells count="8">
    <mergeCell ref="E7"/>
    <mergeCell ref="E6"/>
    <mergeCell ref="A4:E4"/>
    <mergeCell ref="A3:E3"/>
    <mergeCell ref="A2:E2"/>
    <mergeCell ref="A6:A7"/>
    <mergeCell ref="C7"/>
    <mergeCell ref="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workbookViewId="0">
      <selection activeCell="G18" sqref="G18"/>
    </sheetView>
  </sheetViews>
  <sheetFormatPr defaultRowHeight="18.75"/>
  <cols>
    <col min="1" max="1" width="24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6.85546875" style="1" customWidth="1"/>
    <col min="6" max="6" width="1" style="1" customWidth="1"/>
    <col min="7" max="7" width="17" style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50" t="s">
        <v>0</v>
      </c>
      <c r="B2" s="50"/>
      <c r="C2" s="50"/>
      <c r="D2" s="50"/>
      <c r="E2" s="50"/>
      <c r="F2" s="50"/>
      <c r="G2" s="50"/>
    </row>
    <row r="3" spans="1:7" ht="30">
      <c r="A3" s="50" t="s">
        <v>77</v>
      </c>
      <c r="B3" s="50"/>
      <c r="C3" s="50"/>
      <c r="D3" s="50"/>
      <c r="E3" s="50"/>
      <c r="F3" s="50"/>
      <c r="G3" s="50"/>
    </row>
    <row r="4" spans="1:7" ht="30">
      <c r="A4" s="50" t="s">
        <v>2</v>
      </c>
      <c r="B4" s="50"/>
      <c r="C4" s="50"/>
      <c r="D4" s="50"/>
      <c r="E4" s="50"/>
      <c r="F4" s="50"/>
      <c r="G4" s="50"/>
    </row>
    <row r="6" spans="1:7" ht="51" customHeight="1">
      <c r="A6" s="53" t="s">
        <v>81</v>
      </c>
      <c r="C6" s="53" t="s">
        <v>68</v>
      </c>
      <c r="E6" s="115" t="s">
        <v>116</v>
      </c>
      <c r="G6" s="115" t="s">
        <v>13</v>
      </c>
    </row>
    <row r="7" spans="1:7" ht="21">
      <c r="A7" s="2" t="s">
        <v>124</v>
      </c>
      <c r="C7" s="3">
        <f>'سرمایه‌گذاری در سهام'!S38+'سرمایه‌گذاری در سهام'!S46</f>
        <v>82450902366</v>
      </c>
      <c r="E7" s="16">
        <v>1.1939</v>
      </c>
      <c r="F7" s="16"/>
      <c r="G7" s="16">
        <v>-3.4299999999999997E-2</v>
      </c>
    </row>
    <row r="8" spans="1:7" ht="21">
      <c r="A8" s="2" t="s">
        <v>125</v>
      </c>
      <c r="C8" s="3">
        <f>'سرمایه‌گذاری در اوراق بهادار'!Q11</f>
        <v>13476114177</v>
      </c>
      <c r="E8" s="16">
        <v>-0.12529999999999999</v>
      </c>
      <c r="F8" s="16"/>
      <c r="G8" s="16">
        <v>3.5999999999999999E-3</v>
      </c>
    </row>
    <row r="9" spans="1:7" ht="21">
      <c r="A9" s="2" t="s">
        <v>126</v>
      </c>
      <c r="C9" s="3">
        <f>'درآمد سپرده بانکی'!H8</f>
        <v>36668602</v>
      </c>
      <c r="E9" s="16">
        <v>-4.0000000000000002E-4</v>
      </c>
      <c r="F9" s="16"/>
      <c r="G9" s="16">
        <v>0</v>
      </c>
    </row>
    <row r="10" spans="1:7" ht="19.5" thickBot="1">
      <c r="A10" s="105" t="s">
        <v>118</v>
      </c>
      <c r="C10" s="10">
        <f>SUM(C7:C9)</f>
        <v>95963685145</v>
      </c>
      <c r="E10" s="17">
        <f>SUM(E7:E9)</f>
        <v>1.0682</v>
      </c>
      <c r="G10" s="17">
        <f>SUM(G7:G9)</f>
        <v>-3.0699999999999998E-2</v>
      </c>
    </row>
    <row r="11" spans="1:7" ht="19.5" thickTop="1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0"/>
  <sheetViews>
    <sheetView rightToLeft="1" workbookViewId="0">
      <selection activeCell="C16" sqref="C16"/>
    </sheetView>
  </sheetViews>
  <sheetFormatPr defaultRowHeight="18.75"/>
  <cols>
    <col min="1" max="1" width="38.140625" style="1" customWidth="1"/>
    <col min="2" max="2" width="1" style="1" customWidth="1"/>
    <col min="3" max="3" width="11.28515625" style="1" customWidth="1"/>
    <col min="4" max="4" width="1" style="1" customWidth="1"/>
    <col min="5" max="5" width="14" style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3.85546875" style="1" bestFit="1" customWidth="1"/>
    <col min="20" max="20" width="1" style="1" customWidth="1"/>
    <col min="21" max="21" width="7.85546875" style="1" bestFit="1" customWidth="1"/>
    <col min="22" max="22" width="1" style="1" customWidth="1"/>
    <col min="23" max="23" width="13.42578125" style="1" customWidth="1"/>
    <col min="24" max="24" width="1" style="1" customWidth="1"/>
    <col min="25" max="25" width="8.42578125" style="1" bestFit="1" customWidth="1"/>
    <col min="26" max="26" width="1" style="1" customWidth="1"/>
    <col min="27" max="27" width="20.570312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13.85546875" style="1" customWidth="1"/>
    <col min="32" max="32" width="1" style="1" customWidth="1"/>
    <col min="33" max="33" width="19" style="1" bestFit="1" customWidth="1"/>
    <col min="34" max="34" width="1" style="1" customWidth="1"/>
    <col min="35" max="35" width="23.85546875" style="1" bestFit="1" customWidth="1"/>
    <col min="36" max="36" width="1" style="1" customWidth="1"/>
    <col min="37" max="37" width="12.285156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ht="30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6" spans="1:37" ht="30">
      <c r="A6" s="53" t="s">
        <v>44</v>
      </c>
      <c r="B6" s="53" t="s">
        <v>44</v>
      </c>
      <c r="C6" s="53" t="s">
        <v>44</v>
      </c>
      <c r="D6" s="53" t="s">
        <v>44</v>
      </c>
      <c r="E6" s="53" t="s">
        <v>44</v>
      </c>
      <c r="F6" s="53" t="s">
        <v>44</v>
      </c>
      <c r="G6" s="53" t="s">
        <v>44</v>
      </c>
      <c r="H6" s="53" t="s">
        <v>44</v>
      </c>
      <c r="I6" s="53" t="s">
        <v>44</v>
      </c>
      <c r="J6" s="53" t="s">
        <v>44</v>
      </c>
      <c r="K6" s="53" t="s">
        <v>44</v>
      </c>
      <c r="L6" s="53" t="s">
        <v>44</v>
      </c>
      <c r="M6" s="53" t="s">
        <v>44</v>
      </c>
      <c r="O6" s="53" t="s">
        <v>4</v>
      </c>
      <c r="P6" s="53" t="s">
        <v>4</v>
      </c>
      <c r="Q6" s="53" t="s">
        <v>4</v>
      </c>
      <c r="R6" s="53" t="s">
        <v>4</v>
      </c>
      <c r="S6" s="53" t="s">
        <v>4</v>
      </c>
      <c r="U6" s="53" t="s">
        <v>5</v>
      </c>
      <c r="V6" s="53" t="s">
        <v>5</v>
      </c>
      <c r="W6" s="53" t="s">
        <v>5</v>
      </c>
      <c r="X6" s="53" t="s">
        <v>5</v>
      </c>
      <c r="Y6" s="53" t="s">
        <v>5</v>
      </c>
      <c r="Z6" s="53" t="s">
        <v>5</v>
      </c>
      <c r="AA6" s="53" t="s">
        <v>5</v>
      </c>
      <c r="AC6" s="53" t="s">
        <v>6</v>
      </c>
      <c r="AD6" s="53" t="s">
        <v>6</v>
      </c>
      <c r="AE6" s="53" t="s">
        <v>6</v>
      </c>
      <c r="AF6" s="53" t="s">
        <v>6</v>
      </c>
      <c r="AG6" s="53" t="s">
        <v>6</v>
      </c>
      <c r="AH6" s="53" t="s">
        <v>6</v>
      </c>
      <c r="AI6" s="53" t="s">
        <v>6</v>
      </c>
      <c r="AJ6" s="53" t="s">
        <v>6</v>
      </c>
      <c r="AK6" s="53" t="s">
        <v>6</v>
      </c>
    </row>
    <row r="7" spans="1:37" s="29" customFormat="1" ht="19.5">
      <c r="A7" s="57" t="s">
        <v>45</v>
      </c>
      <c r="C7" s="56" t="s">
        <v>46</v>
      </c>
      <c r="E7" s="56" t="s">
        <v>47</v>
      </c>
      <c r="G7" s="57" t="s">
        <v>48</v>
      </c>
      <c r="I7" s="57" t="s">
        <v>49</v>
      </c>
      <c r="K7" s="57" t="s">
        <v>50</v>
      </c>
      <c r="M7" s="57" t="s">
        <v>43</v>
      </c>
      <c r="O7" s="57" t="s">
        <v>7</v>
      </c>
      <c r="Q7" s="57" t="s">
        <v>8</v>
      </c>
      <c r="S7" s="57" t="s">
        <v>9</v>
      </c>
      <c r="U7" s="57" t="s">
        <v>10</v>
      </c>
      <c r="V7" s="57" t="s">
        <v>10</v>
      </c>
      <c r="W7" s="57" t="s">
        <v>10</v>
      </c>
      <c r="Y7" s="57" t="s">
        <v>11</v>
      </c>
      <c r="Z7" s="57" t="s">
        <v>11</v>
      </c>
      <c r="AA7" s="57" t="s">
        <v>11</v>
      </c>
      <c r="AC7" s="57" t="s">
        <v>7</v>
      </c>
      <c r="AE7" s="56" t="s">
        <v>51</v>
      </c>
      <c r="AG7" s="57" t="s">
        <v>8</v>
      </c>
      <c r="AI7" s="57" t="s">
        <v>9</v>
      </c>
      <c r="AK7" s="56" t="s">
        <v>13</v>
      </c>
    </row>
    <row r="8" spans="1:37" s="29" customFormat="1" ht="19.5">
      <c r="A8" s="57" t="s">
        <v>45</v>
      </c>
      <c r="C8" s="56" t="s">
        <v>46</v>
      </c>
      <c r="E8" s="56" t="s">
        <v>47</v>
      </c>
      <c r="G8" s="57" t="s">
        <v>48</v>
      </c>
      <c r="I8" s="57" t="s">
        <v>49</v>
      </c>
      <c r="K8" s="57" t="s">
        <v>50</v>
      </c>
      <c r="M8" s="57" t="s">
        <v>43</v>
      </c>
      <c r="O8" s="57" t="s">
        <v>7</v>
      </c>
      <c r="Q8" s="57" t="s">
        <v>8</v>
      </c>
      <c r="S8" s="57" t="s">
        <v>9</v>
      </c>
      <c r="U8" s="57" t="s">
        <v>7</v>
      </c>
      <c r="W8" s="57" t="s">
        <v>8</v>
      </c>
      <c r="Y8" s="57" t="s">
        <v>7</v>
      </c>
      <c r="AA8" s="57" t="s">
        <v>14</v>
      </c>
      <c r="AC8" s="57" t="s">
        <v>7</v>
      </c>
      <c r="AE8" s="56" t="s">
        <v>51</v>
      </c>
      <c r="AG8" s="57" t="s">
        <v>8</v>
      </c>
      <c r="AI8" s="57" t="s">
        <v>9</v>
      </c>
      <c r="AK8" s="56" t="s">
        <v>13</v>
      </c>
    </row>
    <row r="9" spans="1:37" ht="21">
      <c r="A9" s="6" t="s">
        <v>52</v>
      </c>
      <c r="C9" s="1" t="s">
        <v>53</v>
      </c>
      <c r="E9" s="5" t="s">
        <v>53</v>
      </c>
      <c r="F9" s="5"/>
      <c r="G9" s="5" t="s">
        <v>54</v>
      </c>
      <c r="H9" s="5"/>
      <c r="I9" s="5" t="s">
        <v>55</v>
      </c>
      <c r="J9" s="5"/>
      <c r="K9" s="22">
        <v>0</v>
      </c>
      <c r="L9" s="22"/>
      <c r="M9" s="22">
        <v>0</v>
      </c>
      <c r="N9" s="5"/>
      <c r="O9" s="21">
        <v>1700</v>
      </c>
      <c r="Q9" s="21">
        <v>1152808908</v>
      </c>
      <c r="R9" s="5"/>
      <c r="S9" s="21">
        <v>1321850371</v>
      </c>
      <c r="T9" s="5"/>
      <c r="U9" s="22">
        <v>0</v>
      </c>
      <c r="V9" s="22"/>
      <c r="W9" s="22">
        <v>0</v>
      </c>
      <c r="X9" s="5"/>
      <c r="Y9" s="22">
        <v>0</v>
      </c>
      <c r="Z9" s="5"/>
      <c r="AA9" s="22">
        <v>0</v>
      </c>
      <c r="AB9" s="5"/>
      <c r="AC9" s="21">
        <v>1700</v>
      </c>
      <c r="AD9" s="5"/>
      <c r="AE9" s="21">
        <v>779250</v>
      </c>
      <c r="AF9" s="5"/>
      <c r="AG9" s="21">
        <v>1152808908</v>
      </c>
      <c r="AH9" s="5"/>
      <c r="AI9" s="21">
        <v>1324484893</v>
      </c>
      <c r="AJ9" s="5"/>
      <c r="AK9" s="22">
        <v>8.5027630481660121E-2</v>
      </c>
    </row>
    <row r="10" spans="1:37" ht="21">
      <c r="A10" s="6" t="s">
        <v>56</v>
      </c>
      <c r="C10" s="1" t="s">
        <v>53</v>
      </c>
      <c r="E10" s="5" t="s">
        <v>53</v>
      </c>
      <c r="F10" s="5"/>
      <c r="G10" s="5" t="s">
        <v>57</v>
      </c>
      <c r="H10" s="5"/>
      <c r="I10" s="5" t="s">
        <v>58</v>
      </c>
      <c r="J10" s="5"/>
      <c r="K10" s="21">
        <v>18.5</v>
      </c>
      <c r="L10" s="5"/>
      <c r="M10" s="21">
        <v>18.5</v>
      </c>
      <c r="N10" s="5"/>
      <c r="O10" s="21">
        <v>200000</v>
      </c>
      <c r="Q10" s="21">
        <v>200023450000</v>
      </c>
      <c r="R10" s="5"/>
      <c r="S10" s="21">
        <v>199963750000</v>
      </c>
      <c r="T10" s="5"/>
      <c r="U10" s="22">
        <v>0</v>
      </c>
      <c r="V10" s="22"/>
      <c r="W10" s="22">
        <v>0</v>
      </c>
      <c r="X10" s="5"/>
      <c r="Y10" s="21">
        <v>80000</v>
      </c>
      <c r="Z10" s="5"/>
      <c r="AA10" s="21">
        <v>79985500000</v>
      </c>
      <c r="AB10" s="5"/>
      <c r="AC10" s="21">
        <v>120000</v>
      </c>
      <c r="AD10" s="5"/>
      <c r="AE10" s="21">
        <v>1010000</v>
      </c>
      <c r="AF10" s="5"/>
      <c r="AG10" s="21">
        <v>120014070000</v>
      </c>
      <c r="AH10" s="5"/>
      <c r="AI10" s="21">
        <v>121178032500</v>
      </c>
      <c r="AJ10" s="5"/>
      <c r="AK10" s="22">
        <v>7.7792363086655465</v>
      </c>
    </row>
    <row r="11" spans="1:37" ht="21">
      <c r="A11" s="32" t="s">
        <v>59</v>
      </c>
      <c r="C11" s="1" t="s">
        <v>53</v>
      </c>
      <c r="E11" s="5" t="s">
        <v>53</v>
      </c>
      <c r="F11" s="5"/>
      <c r="G11" s="5" t="s">
        <v>60</v>
      </c>
      <c r="H11" s="5"/>
      <c r="I11" s="5" t="s">
        <v>61</v>
      </c>
      <c r="J11" s="5"/>
      <c r="K11" s="21">
        <v>18</v>
      </c>
      <c r="L11" s="5"/>
      <c r="M11" s="21">
        <v>18</v>
      </c>
      <c r="N11" s="5"/>
      <c r="O11" s="21">
        <v>150000</v>
      </c>
      <c r="Q11" s="21">
        <v>150017187500</v>
      </c>
      <c r="R11" s="5"/>
      <c r="S11" s="21">
        <v>149972812500</v>
      </c>
      <c r="T11" s="5"/>
      <c r="U11" s="22">
        <v>0</v>
      </c>
      <c r="V11" s="22"/>
      <c r="W11" s="22">
        <v>0</v>
      </c>
      <c r="X11" s="5"/>
      <c r="Y11" s="22">
        <v>0</v>
      </c>
      <c r="Z11" s="5"/>
      <c r="AA11" s="22">
        <v>0</v>
      </c>
      <c r="AB11" s="5"/>
      <c r="AC11" s="21">
        <v>150000</v>
      </c>
      <c r="AD11" s="5"/>
      <c r="AE11" s="21">
        <v>1000000</v>
      </c>
      <c r="AF11" s="5"/>
      <c r="AG11" s="21">
        <v>150017187500</v>
      </c>
      <c r="AH11" s="5"/>
      <c r="AI11" s="21">
        <v>149972812500</v>
      </c>
      <c r="AJ11" s="5"/>
      <c r="AK11" s="22">
        <v>9.6277677087444875</v>
      </c>
    </row>
    <row r="12" spans="1:37" ht="19.5" thickBot="1">
      <c r="A12" s="5" t="s">
        <v>118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23">
        <f>SUM(Q9:Q11)</f>
        <v>351193446408</v>
      </c>
      <c r="R12" s="5"/>
      <c r="S12" s="23">
        <f>SUM(S9:S11)</f>
        <v>351258412871</v>
      </c>
      <c r="T12" s="5"/>
      <c r="U12" s="5"/>
      <c r="V12" s="5"/>
      <c r="W12" s="5"/>
      <c r="X12" s="5"/>
      <c r="Y12" s="5"/>
      <c r="Z12" s="5"/>
      <c r="AA12" s="30">
        <f>SUM(AA9:AA11)</f>
        <v>79985500000</v>
      </c>
      <c r="AB12" s="5"/>
      <c r="AC12" s="5"/>
      <c r="AD12" s="5"/>
      <c r="AE12" s="31"/>
      <c r="AF12" s="5"/>
      <c r="AG12" s="23">
        <f>SUM(AG9:AG11)</f>
        <v>271184066408</v>
      </c>
      <c r="AH12" s="5"/>
      <c r="AI12" s="23">
        <f>SUM(AI9:AI11)</f>
        <v>272475329893</v>
      </c>
      <c r="AJ12" s="5"/>
      <c r="AK12" s="18">
        <v>17.492031647891693</v>
      </c>
    </row>
    <row r="13" spans="1:37" ht="19.5" thickTop="1"/>
    <row r="15" spans="1:37">
      <c r="AA15" s="3"/>
      <c r="AG15" s="3"/>
      <c r="AI15" s="3"/>
    </row>
    <row r="16" spans="1:37">
      <c r="AA16" s="3"/>
      <c r="AG16" s="3"/>
      <c r="AI16" s="3"/>
    </row>
    <row r="17" spans="27:33">
      <c r="AA17" s="3"/>
      <c r="AG17" s="3"/>
    </row>
    <row r="20" spans="27:33">
      <c r="AG20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rightToLeft="1" workbookViewId="0">
      <selection activeCell="S13" sqref="S13"/>
    </sheetView>
  </sheetViews>
  <sheetFormatPr defaultRowHeight="18.75"/>
  <cols>
    <col min="1" max="1" width="29.85546875" style="1" customWidth="1"/>
    <col min="2" max="2" width="1" style="1" customWidth="1"/>
    <col min="3" max="3" width="17.42578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42578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14.5703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30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6" spans="1:19" ht="30">
      <c r="A6" s="50" t="s">
        <v>63</v>
      </c>
      <c r="C6" s="53" t="s">
        <v>64</v>
      </c>
      <c r="D6" s="53" t="s">
        <v>64</v>
      </c>
      <c r="E6" s="53" t="s">
        <v>64</v>
      </c>
      <c r="F6" s="53" t="s">
        <v>64</v>
      </c>
      <c r="G6" s="53" t="s">
        <v>64</v>
      </c>
      <c r="H6" s="53" t="s">
        <v>64</v>
      </c>
      <c r="I6" s="53" t="s">
        <v>64</v>
      </c>
      <c r="K6" s="53" t="s">
        <v>4</v>
      </c>
      <c r="M6" s="53" t="s">
        <v>5</v>
      </c>
      <c r="N6" s="53" t="s">
        <v>5</v>
      </c>
      <c r="O6" s="53" t="s">
        <v>5</v>
      </c>
      <c r="Q6" s="53" t="s">
        <v>6</v>
      </c>
      <c r="R6" s="53" t="s">
        <v>6</v>
      </c>
      <c r="S6" s="53" t="s">
        <v>6</v>
      </c>
    </row>
    <row r="7" spans="1:19" ht="30">
      <c r="A7" s="50" t="s">
        <v>63</v>
      </c>
      <c r="C7" s="53" t="s">
        <v>65</v>
      </c>
      <c r="E7" s="53" t="s">
        <v>66</v>
      </c>
      <c r="G7" s="53" t="s">
        <v>67</v>
      </c>
      <c r="I7" s="53" t="s">
        <v>50</v>
      </c>
      <c r="K7" s="53" t="s">
        <v>68</v>
      </c>
      <c r="M7" s="53" t="s">
        <v>69</v>
      </c>
      <c r="O7" s="53" t="s">
        <v>70</v>
      </c>
      <c r="Q7" s="53" t="s">
        <v>68</v>
      </c>
      <c r="S7" s="53" t="s">
        <v>62</v>
      </c>
    </row>
    <row r="8" spans="1:19" ht="21">
      <c r="A8" s="2" t="s">
        <v>71</v>
      </c>
      <c r="C8" s="1" t="s">
        <v>72</v>
      </c>
      <c r="E8" s="1" t="s">
        <v>73</v>
      </c>
      <c r="G8" s="1" t="s">
        <v>74</v>
      </c>
      <c r="I8" s="14">
        <v>0.1</v>
      </c>
      <c r="K8" s="3">
        <v>20000000</v>
      </c>
      <c r="M8" s="8">
        <v>0</v>
      </c>
      <c r="N8" s="8"/>
      <c r="O8" s="8">
        <v>0</v>
      </c>
      <c r="Q8" s="3">
        <v>20000000</v>
      </c>
      <c r="S8" s="16">
        <v>1.2839350743981664E-3</v>
      </c>
    </row>
    <row r="9" spans="1:19" ht="21">
      <c r="A9" s="2" t="s">
        <v>71</v>
      </c>
      <c r="C9" s="1" t="s">
        <v>75</v>
      </c>
      <c r="E9" s="1" t="s">
        <v>76</v>
      </c>
      <c r="G9" s="1" t="s">
        <v>74</v>
      </c>
      <c r="I9" s="14">
        <v>0.1</v>
      </c>
      <c r="K9" s="3">
        <v>46726007831</v>
      </c>
      <c r="M9" s="3">
        <v>193057788411</v>
      </c>
      <c r="O9" s="3">
        <v>162949840226</v>
      </c>
      <c r="Q9" s="3">
        <v>76833956016</v>
      </c>
      <c r="S9" s="16">
        <v>4.9324905516854205</v>
      </c>
    </row>
    <row r="10" spans="1:19" ht="19.5" thickBot="1">
      <c r="K10" s="10">
        <f>SUM(K8:K9)</f>
        <v>46746007831</v>
      </c>
      <c r="M10" s="11">
        <f>SUM(M8:M9)</f>
        <v>193057788411</v>
      </c>
      <c r="O10" s="11">
        <f>SUM(O8:O9)</f>
        <v>162949840226</v>
      </c>
      <c r="Q10" s="10">
        <f>SUM(Q8:Q9)</f>
        <v>76853956016</v>
      </c>
      <c r="S10" s="17">
        <v>4.9337744867598188</v>
      </c>
    </row>
    <row r="11" spans="1:19" ht="19.5" thickTop="1"/>
    <row r="12" spans="1:19">
      <c r="Q12" s="3"/>
      <c r="S12" s="3"/>
    </row>
    <row r="15" spans="1:19">
      <c r="Q15" s="3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21"/>
  <sheetViews>
    <sheetView rightToLeft="1" workbookViewId="0">
      <selection activeCell="X6" sqref="X6"/>
    </sheetView>
  </sheetViews>
  <sheetFormatPr defaultRowHeight="18.75"/>
  <cols>
    <col min="1" max="1" width="33.85546875" style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22" width="9.140625" style="1"/>
    <col min="23" max="23" width="13.7109375" style="1" bestFit="1" customWidth="1"/>
    <col min="24" max="16384" width="9.140625" style="1"/>
  </cols>
  <sheetData>
    <row r="2" spans="1:23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3" ht="30">
      <c r="A3" s="50" t="s">
        <v>77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3" ht="30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3" ht="30">
      <c r="A5" s="82" t="s">
        <v>136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1:23" ht="30">
      <c r="A6" s="53" t="s">
        <v>78</v>
      </c>
      <c r="B6" s="53" t="s">
        <v>78</v>
      </c>
      <c r="C6" s="53" t="s">
        <v>78</v>
      </c>
      <c r="D6" s="53" t="s">
        <v>78</v>
      </c>
      <c r="E6" s="53" t="s">
        <v>78</v>
      </c>
      <c r="F6" s="53" t="s">
        <v>78</v>
      </c>
      <c r="G6" s="53" t="s">
        <v>78</v>
      </c>
      <c r="I6" s="53" t="s">
        <v>79</v>
      </c>
      <c r="J6" s="53" t="s">
        <v>79</v>
      </c>
      <c r="K6" s="53" t="s">
        <v>79</v>
      </c>
      <c r="L6" s="53" t="s">
        <v>79</v>
      </c>
      <c r="M6" s="53" t="s">
        <v>79</v>
      </c>
      <c r="O6" s="53" t="s">
        <v>80</v>
      </c>
      <c r="P6" s="53" t="s">
        <v>80</v>
      </c>
      <c r="Q6" s="53" t="s">
        <v>80</v>
      </c>
      <c r="R6" s="53" t="s">
        <v>80</v>
      </c>
      <c r="S6" s="53" t="s">
        <v>80</v>
      </c>
    </row>
    <row r="7" spans="1:23" ht="30">
      <c r="A7" s="58" t="s">
        <v>81</v>
      </c>
      <c r="C7" s="58" t="s">
        <v>82</v>
      </c>
      <c r="E7" s="58" t="s">
        <v>49</v>
      </c>
      <c r="G7" s="58" t="s">
        <v>50</v>
      </c>
      <c r="I7" s="58" t="s">
        <v>83</v>
      </c>
      <c r="K7" s="58" t="s">
        <v>84</v>
      </c>
      <c r="M7" s="58" t="s">
        <v>85</v>
      </c>
      <c r="O7" s="58" t="s">
        <v>83</v>
      </c>
      <c r="Q7" s="58" t="s">
        <v>84</v>
      </c>
      <c r="S7" s="58" t="s">
        <v>85</v>
      </c>
    </row>
    <row r="8" spans="1:23" ht="21">
      <c r="A8" s="6" t="s">
        <v>56</v>
      </c>
      <c r="C8" s="1" t="s">
        <v>86</v>
      </c>
      <c r="E8" s="1" t="s">
        <v>58</v>
      </c>
      <c r="G8" s="3">
        <v>18.5</v>
      </c>
      <c r="I8" s="3">
        <v>2220418151</v>
      </c>
      <c r="K8" s="1" t="s">
        <v>86</v>
      </c>
      <c r="M8" s="3">
        <v>2220418151</v>
      </c>
      <c r="O8" s="3">
        <v>7531657418</v>
      </c>
      <c r="Q8" s="1" t="s">
        <v>86</v>
      </c>
      <c r="S8" s="3">
        <v>8989629168</v>
      </c>
      <c r="W8" s="3"/>
    </row>
    <row r="9" spans="1:23" ht="21">
      <c r="A9" s="6" t="s">
        <v>59</v>
      </c>
      <c r="C9" s="1" t="s">
        <v>86</v>
      </c>
      <c r="E9" s="1" t="s">
        <v>61</v>
      </c>
      <c r="G9" s="3">
        <v>18</v>
      </c>
      <c r="I9" s="96">
        <v>2192778351</v>
      </c>
      <c r="J9" s="95"/>
      <c r="K9" s="95" t="s">
        <v>86</v>
      </c>
      <c r="L9" s="95"/>
      <c r="M9" s="96">
        <v>2192778351</v>
      </c>
      <c r="O9" s="3">
        <v>3297177183</v>
      </c>
      <c r="Q9" s="1" t="s">
        <v>86</v>
      </c>
      <c r="S9" s="3">
        <v>3297177183</v>
      </c>
      <c r="W9" s="3"/>
    </row>
    <row r="10" spans="1:23" ht="21.75" thickBot="1">
      <c r="A10" s="34" t="s">
        <v>118</v>
      </c>
      <c r="G10" s="3"/>
      <c r="I10" s="10">
        <f>SUM(I8:I9)</f>
        <v>4413196502</v>
      </c>
      <c r="M10" s="10">
        <f>SUM(M8:M9)</f>
        <v>4413196502</v>
      </c>
      <c r="O10" s="10">
        <f>SUM(O8:O9)</f>
        <v>10828834601</v>
      </c>
      <c r="S10" s="10">
        <f>SUM(S8:S9)</f>
        <v>12286806351</v>
      </c>
    </row>
    <row r="11" spans="1:23" ht="21.75" thickTop="1">
      <c r="A11" s="2"/>
      <c r="G11" s="3"/>
      <c r="I11" s="3"/>
      <c r="M11" s="3"/>
      <c r="O11" s="3"/>
      <c r="S11" s="3"/>
    </row>
    <row r="12" spans="1:23" ht="21">
      <c r="A12" s="2"/>
      <c r="G12" s="3"/>
      <c r="I12" s="3"/>
      <c r="M12" s="3"/>
      <c r="O12" s="3"/>
      <c r="S12" s="3"/>
    </row>
    <row r="13" spans="1:23" ht="21">
      <c r="A13" s="2"/>
      <c r="G13" s="3"/>
      <c r="I13" s="3"/>
      <c r="M13" s="3"/>
      <c r="O13" s="3"/>
      <c r="S13" s="3"/>
    </row>
    <row r="14" spans="1:23" ht="30">
      <c r="A14" s="53" t="s">
        <v>78</v>
      </c>
      <c r="B14" s="53" t="s">
        <v>78</v>
      </c>
      <c r="C14" s="53" t="s">
        <v>78</v>
      </c>
      <c r="D14" s="53" t="s">
        <v>78</v>
      </c>
      <c r="E14" s="53" t="s">
        <v>78</v>
      </c>
      <c r="F14" s="53" t="s">
        <v>78</v>
      </c>
      <c r="G14" s="53" t="s">
        <v>78</v>
      </c>
      <c r="I14" s="53" t="s">
        <v>79</v>
      </c>
      <c r="J14" s="53" t="s">
        <v>79</v>
      </c>
      <c r="K14" s="53" t="s">
        <v>79</v>
      </c>
      <c r="L14" s="53" t="s">
        <v>79</v>
      </c>
      <c r="M14" s="53" t="s">
        <v>79</v>
      </c>
      <c r="O14" s="53" t="s">
        <v>80</v>
      </c>
      <c r="P14" s="53" t="s">
        <v>80</v>
      </c>
      <c r="Q14" s="53" t="s">
        <v>80</v>
      </c>
      <c r="R14" s="53" t="s">
        <v>80</v>
      </c>
      <c r="S14" s="53" t="s">
        <v>80</v>
      </c>
    </row>
    <row r="15" spans="1:23" ht="30">
      <c r="A15" s="33" t="s">
        <v>81</v>
      </c>
      <c r="C15" s="33" t="s">
        <v>82</v>
      </c>
      <c r="E15" s="33" t="s">
        <v>49</v>
      </c>
      <c r="G15" s="33" t="s">
        <v>50</v>
      </c>
      <c r="I15" s="33" t="s">
        <v>83</v>
      </c>
      <c r="K15" s="33" t="s">
        <v>84</v>
      </c>
      <c r="M15" s="33" t="s">
        <v>85</v>
      </c>
      <c r="O15" s="33" t="s">
        <v>83</v>
      </c>
      <c r="Q15" s="33" t="s">
        <v>84</v>
      </c>
      <c r="S15" s="33" t="s">
        <v>85</v>
      </c>
    </row>
    <row r="16" spans="1:23" s="95" customFormat="1" ht="21.75" thickBot="1">
      <c r="A16" s="101" t="s">
        <v>71</v>
      </c>
      <c r="C16" s="99"/>
      <c r="E16" s="95" t="s">
        <v>137</v>
      </c>
      <c r="G16" s="97">
        <v>0.1</v>
      </c>
      <c r="I16" s="100">
        <v>19524260</v>
      </c>
      <c r="K16" s="98">
        <v>0</v>
      </c>
      <c r="M16" s="100">
        <v>19524260</v>
      </c>
      <c r="O16" s="100">
        <v>36668602</v>
      </c>
      <c r="Q16" s="98">
        <v>0</v>
      </c>
      <c r="S16" s="100">
        <v>36668602</v>
      </c>
    </row>
    <row r="17" spans="17:17" ht="19.5" thickTop="1"/>
    <row r="20" spans="17:17">
      <c r="Q20" s="3"/>
    </row>
    <row r="21" spans="17:17">
      <c r="Q21" s="3"/>
    </row>
  </sheetData>
  <mergeCells count="20">
    <mergeCell ref="A5:S5"/>
    <mergeCell ref="A14:G14"/>
    <mergeCell ref="I14:M14"/>
    <mergeCell ref="O14:S14"/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0"/>
  <sheetViews>
    <sheetView rightToLeft="1" topLeftCell="A5" workbookViewId="0">
      <selection activeCell="M21" sqref="M21"/>
    </sheetView>
  </sheetViews>
  <sheetFormatPr defaultRowHeight="18.75"/>
  <cols>
    <col min="1" max="1" width="34.42578125" style="5" customWidth="1"/>
    <col min="2" max="2" width="1" style="1" customWidth="1"/>
    <col min="3" max="3" width="15.42578125" style="5" bestFit="1" customWidth="1"/>
    <col min="4" max="4" width="1" style="1" customWidth="1"/>
    <col min="5" max="5" width="29.42578125" style="25" customWidth="1"/>
    <col min="6" max="6" width="1" style="25" customWidth="1"/>
    <col min="7" max="7" width="16.42578125" style="25" customWidth="1"/>
    <col min="8" max="8" width="1" style="25" customWidth="1"/>
    <col min="9" max="9" width="24.7109375" style="25" customWidth="1"/>
    <col min="10" max="10" width="1" style="25" customWidth="1"/>
    <col min="11" max="11" width="19" style="25" bestFit="1" customWidth="1"/>
    <col min="12" max="12" width="1" style="25" customWidth="1"/>
    <col min="13" max="13" width="21.85546875" style="25" customWidth="1"/>
    <col min="14" max="14" width="1" style="25" customWidth="1"/>
    <col min="15" max="15" width="27.7109375" style="25" bestFit="1" customWidth="1"/>
    <col min="16" max="16" width="1" style="25" customWidth="1"/>
    <col min="17" max="17" width="15.85546875" style="25" bestFit="1" customWidth="1"/>
    <col min="18" max="18" width="1" style="25" customWidth="1"/>
    <col min="19" max="19" width="29.140625" style="25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30">
      <c r="A3" s="50" t="s">
        <v>77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30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6" spans="1:19" ht="30">
      <c r="A6" s="55" t="s">
        <v>3</v>
      </c>
      <c r="C6" s="53" t="s">
        <v>87</v>
      </c>
      <c r="D6" s="53" t="s">
        <v>87</v>
      </c>
      <c r="E6" s="53" t="s">
        <v>87</v>
      </c>
      <c r="F6" s="53" t="s">
        <v>87</v>
      </c>
      <c r="G6" s="53" t="s">
        <v>87</v>
      </c>
      <c r="I6" s="60" t="s">
        <v>79</v>
      </c>
      <c r="J6" s="60" t="s">
        <v>79</v>
      </c>
      <c r="K6" s="60" t="s">
        <v>79</v>
      </c>
      <c r="L6" s="60" t="s">
        <v>79</v>
      </c>
      <c r="M6" s="60" t="s">
        <v>79</v>
      </c>
      <c r="O6" s="60" t="s">
        <v>80</v>
      </c>
      <c r="P6" s="60" t="s">
        <v>80</v>
      </c>
      <c r="Q6" s="60" t="s">
        <v>80</v>
      </c>
      <c r="R6" s="60" t="s">
        <v>80</v>
      </c>
      <c r="S6" s="60" t="s">
        <v>80</v>
      </c>
    </row>
    <row r="7" spans="1:19" s="35" customFormat="1" ht="55.5" customHeight="1">
      <c r="A7" s="55" t="s">
        <v>3</v>
      </c>
      <c r="C7" s="61" t="s">
        <v>88</v>
      </c>
      <c r="E7" s="36" t="s">
        <v>89</v>
      </c>
      <c r="F7" s="37"/>
      <c r="G7" s="59" t="s">
        <v>90</v>
      </c>
      <c r="H7" s="37"/>
      <c r="I7" s="59" t="s">
        <v>91</v>
      </c>
      <c r="J7" s="37"/>
      <c r="K7" s="59" t="s">
        <v>84</v>
      </c>
      <c r="L7" s="37"/>
      <c r="M7" s="36" t="s">
        <v>92</v>
      </c>
      <c r="N7" s="37"/>
      <c r="O7" s="59" t="s">
        <v>91</v>
      </c>
      <c r="P7" s="37"/>
      <c r="Q7" s="59" t="s">
        <v>84</v>
      </c>
      <c r="R7" s="37"/>
      <c r="S7" s="59" t="s">
        <v>92</v>
      </c>
    </row>
    <row r="8" spans="1:19" ht="21">
      <c r="A8" s="6" t="s">
        <v>27</v>
      </c>
      <c r="C8" s="5" t="s">
        <v>93</v>
      </c>
      <c r="E8" s="24">
        <v>2109652</v>
      </c>
      <c r="G8" s="24">
        <v>140</v>
      </c>
      <c r="I8" s="26">
        <v>0</v>
      </c>
      <c r="J8" s="26"/>
      <c r="K8" s="26">
        <v>0</v>
      </c>
      <c r="L8" s="26"/>
      <c r="M8" s="26">
        <v>0</v>
      </c>
      <c r="O8" s="39">
        <v>295351280</v>
      </c>
      <c r="Q8" s="24">
        <v>12588743</v>
      </c>
      <c r="S8" s="24">
        <v>282762537</v>
      </c>
    </row>
    <row r="9" spans="1:19" ht="21">
      <c r="A9" s="6" t="s">
        <v>28</v>
      </c>
      <c r="C9" s="5" t="s">
        <v>94</v>
      </c>
      <c r="E9" s="24">
        <v>500000</v>
      </c>
      <c r="G9" s="24">
        <v>61</v>
      </c>
      <c r="I9" s="26">
        <v>0</v>
      </c>
      <c r="J9" s="26"/>
      <c r="K9" s="26">
        <v>0</v>
      </c>
      <c r="L9" s="26"/>
      <c r="M9" s="26">
        <v>0</v>
      </c>
      <c r="O9" s="39">
        <v>30500000</v>
      </c>
      <c r="Q9" s="24">
        <v>733957</v>
      </c>
      <c r="S9" s="24">
        <v>29766043</v>
      </c>
    </row>
    <row r="10" spans="1:19" ht="21">
      <c r="A10" s="6" t="s">
        <v>38</v>
      </c>
      <c r="C10" s="5" t="s">
        <v>95</v>
      </c>
      <c r="E10" s="24">
        <v>3095884</v>
      </c>
      <c r="G10" s="24">
        <v>11</v>
      </c>
      <c r="I10" s="26">
        <v>0</v>
      </c>
      <c r="J10" s="26"/>
      <c r="K10" s="26">
        <v>0</v>
      </c>
      <c r="L10" s="26"/>
      <c r="M10" s="26">
        <v>0</v>
      </c>
      <c r="O10" s="39">
        <v>34054724</v>
      </c>
      <c r="Q10" s="24">
        <v>1451513</v>
      </c>
      <c r="S10" s="24">
        <v>32603211</v>
      </c>
    </row>
    <row r="11" spans="1:19" ht="21">
      <c r="A11" s="6" t="s">
        <v>19</v>
      </c>
      <c r="C11" s="5" t="s">
        <v>96</v>
      </c>
      <c r="E11" s="24">
        <v>15575866</v>
      </c>
      <c r="G11" s="24">
        <v>125</v>
      </c>
      <c r="I11" s="24">
        <v>1946983250</v>
      </c>
      <c r="K11" s="26">
        <v>0</v>
      </c>
      <c r="M11" s="24">
        <v>1946983250</v>
      </c>
      <c r="O11" s="39">
        <v>1946983250</v>
      </c>
      <c r="Q11" s="24">
        <v>0</v>
      </c>
      <c r="S11" s="24">
        <v>1946983250</v>
      </c>
    </row>
    <row r="12" spans="1:19" ht="21">
      <c r="A12" s="6" t="s">
        <v>22</v>
      </c>
      <c r="C12" s="5" t="s">
        <v>97</v>
      </c>
      <c r="E12" s="24">
        <v>2800000</v>
      </c>
      <c r="G12" s="24">
        <v>2270</v>
      </c>
      <c r="I12" s="26">
        <v>0</v>
      </c>
      <c r="J12" s="26"/>
      <c r="K12" s="26">
        <v>0</v>
      </c>
      <c r="L12" s="26"/>
      <c r="M12" s="26">
        <v>0</v>
      </c>
      <c r="O12" s="39">
        <v>6356000000</v>
      </c>
      <c r="Q12" s="24">
        <v>274899083</v>
      </c>
      <c r="S12" s="24">
        <v>6081100917</v>
      </c>
    </row>
    <row r="13" spans="1:19" ht="21">
      <c r="A13" s="6" t="s">
        <v>21</v>
      </c>
      <c r="C13" s="5" t="s">
        <v>98</v>
      </c>
      <c r="E13" s="24">
        <v>3350000</v>
      </c>
      <c r="G13" s="24">
        <v>900</v>
      </c>
      <c r="I13" s="24">
        <v>3015000000</v>
      </c>
      <c r="K13" s="24">
        <v>46759946</v>
      </c>
      <c r="M13" s="24">
        <v>2968240054</v>
      </c>
      <c r="O13" s="39">
        <v>3015000000</v>
      </c>
      <c r="Q13" s="24">
        <v>46759946</v>
      </c>
      <c r="S13" s="24">
        <v>2968240054</v>
      </c>
    </row>
    <row r="14" spans="1:19" ht="21">
      <c r="A14" s="6" t="s">
        <v>99</v>
      </c>
      <c r="C14" s="5" t="s">
        <v>100</v>
      </c>
      <c r="E14" s="24">
        <v>1239097</v>
      </c>
      <c r="G14" s="24">
        <v>243</v>
      </c>
      <c r="I14" s="26">
        <v>0</v>
      </c>
      <c r="J14" s="26"/>
      <c r="K14" s="26">
        <v>0</v>
      </c>
      <c r="L14" s="26"/>
      <c r="M14" s="26">
        <v>0</v>
      </c>
      <c r="O14" s="39">
        <v>301100571</v>
      </c>
      <c r="Q14" s="24">
        <v>7638065</v>
      </c>
      <c r="S14" s="24">
        <v>293462506</v>
      </c>
    </row>
    <row r="15" spans="1:19" ht="21">
      <c r="A15" s="6" t="s">
        <v>35</v>
      </c>
      <c r="C15" s="5" t="s">
        <v>96</v>
      </c>
      <c r="E15" s="24">
        <v>6077358</v>
      </c>
      <c r="G15" s="24">
        <v>500</v>
      </c>
      <c r="I15" s="24">
        <v>3038679000</v>
      </c>
      <c r="K15" s="24">
        <v>49143057</v>
      </c>
      <c r="M15" s="24">
        <v>2989535943</v>
      </c>
      <c r="O15" s="39">
        <v>3038679000</v>
      </c>
      <c r="Q15" s="24">
        <v>49143057</v>
      </c>
      <c r="S15" s="24">
        <v>2989535943</v>
      </c>
    </row>
    <row r="16" spans="1:19" ht="21">
      <c r="A16" s="6" t="s">
        <v>40</v>
      </c>
      <c r="C16" s="5" t="s">
        <v>101</v>
      </c>
      <c r="E16" s="24">
        <v>3500000</v>
      </c>
      <c r="G16" s="24">
        <v>1000</v>
      </c>
      <c r="I16" s="24">
        <v>3500000000</v>
      </c>
      <c r="K16" s="24">
        <v>149180328</v>
      </c>
      <c r="M16" s="24">
        <v>3350819672</v>
      </c>
      <c r="O16" s="39">
        <v>3500000000</v>
      </c>
      <c r="Q16" s="24">
        <v>149180328</v>
      </c>
      <c r="S16" s="24">
        <v>3350819672</v>
      </c>
    </row>
    <row r="17" spans="1:19" ht="21">
      <c r="A17" s="6" t="s">
        <v>37</v>
      </c>
      <c r="C17" s="5" t="s">
        <v>102</v>
      </c>
      <c r="E17" s="24">
        <v>2100000</v>
      </c>
      <c r="G17" s="24">
        <v>4</v>
      </c>
      <c r="I17" s="26">
        <v>0</v>
      </c>
      <c r="J17" s="26"/>
      <c r="K17" s="26">
        <v>0</v>
      </c>
      <c r="L17" s="26"/>
      <c r="M17" s="26">
        <v>0</v>
      </c>
      <c r="O17" s="39">
        <v>8400000</v>
      </c>
      <c r="Q17" s="24">
        <v>358033</v>
      </c>
      <c r="S17" s="24">
        <v>8041967</v>
      </c>
    </row>
    <row r="18" spans="1:19" ht="21">
      <c r="A18" s="6" t="s">
        <v>18</v>
      </c>
      <c r="C18" s="5" t="s">
        <v>102</v>
      </c>
      <c r="E18" s="24">
        <v>50125053</v>
      </c>
      <c r="G18" s="24">
        <v>130</v>
      </c>
      <c r="I18" s="26">
        <v>0</v>
      </c>
      <c r="J18" s="26"/>
      <c r="K18" s="26">
        <v>0</v>
      </c>
      <c r="L18" s="26"/>
      <c r="M18" s="26">
        <v>0</v>
      </c>
      <c r="O18" s="39">
        <v>6516256890</v>
      </c>
      <c r="Q18" s="26">
        <v>0</v>
      </c>
      <c r="S18" s="24">
        <v>6516256890</v>
      </c>
    </row>
    <row r="19" spans="1:19" ht="21">
      <c r="A19" s="6" t="s">
        <v>17</v>
      </c>
      <c r="C19" s="5" t="s">
        <v>102</v>
      </c>
      <c r="E19" s="24">
        <v>56020001</v>
      </c>
      <c r="G19" s="24">
        <v>58</v>
      </c>
      <c r="I19" s="26">
        <v>0</v>
      </c>
      <c r="J19" s="26"/>
      <c r="K19" s="26">
        <v>0</v>
      </c>
      <c r="L19" s="26"/>
      <c r="M19" s="26">
        <v>0</v>
      </c>
      <c r="O19" s="39">
        <v>3249160058</v>
      </c>
      <c r="Q19" s="26">
        <v>0</v>
      </c>
      <c r="S19" s="24">
        <v>3249160058</v>
      </c>
    </row>
    <row r="20" spans="1:19" ht="21">
      <c r="A20" s="6" t="s">
        <v>20</v>
      </c>
      <c r="C20" s="5" t="s">
        <v>103</v>
      </c>
      <c r="E20" s="24">
        <v>1372730</v>
      </c>
      <c r="G20" s="24">
        <v>100</v>
      </c>
      <c r="I20" s="26">
        <v>0</v>
      </c>
      <c r="J20" s="26"/>
      <c r="K20" s="26">
        <v>0</v>
      </c>
      <c r="L20" s="26"/>
      <c r="M20" s="26">
        <v>0</v>
      </c>
      <c r="O20" s="39">
        <v>137273000</v>
      </c>
      <c r="Q20" s="26">
        <v>0</v>
      </c>
      <c r="S20" s="24">
        <v>137273000</v>
      </c>
    </row>
    <row r="21" spans="1:19" ht="21">
      <c r="A21" s="6" t="s">
        <v>30</v>
      </c>
      <c r="C21" s="5" t="s">
        <v>104</v>
      </c>
      <c r="E21" s="24">
        <v>846526</v>
      </c>
      <c r="G21" s="24">
        <v>1360</v>
      </c>
      <c r="I21" s="24">
        <v>1151275360</v>
      </c>
      <c r="K21" s="24">
        <v>68943083</v>
      </c>
      <c r="M21" s="24">
        <v>1082332277</v>
      </c>
      <c r="O21" s="39">
        <v>1151275360</v>
      </c>
      <c r="Q21" s="24">
        <v>68943083</v>
      </c>
      <c r="S21" s="24">
        <v>1082332277</v>
      </c>
    </row>
    <row r="22" spans="1:19" ht="21">
      <c r="A22" s="40" t="s">
        <v>39</v>
      </c>
      <c r="C22" s="5" t="s">
        <v>105</v>
      </c>
      <c r="E22" s="24">
        <v>220000</v>
      </c>
      <c r="G22" s="24">
        <v>4332</v>
      </c>
      <c r="I22" s="26">
        <v>0</v>
      </c>
      <c r="J22" s="26"/>
      <c r="K22" s="26">
        <v>0</v>
      </c>
      <c r="L22" s="26"/>
      <c r="M22" s="26">
        <v>0</v>
      </c>
      <c r="O22" s="39">
        <v>953040000</v>
      </c>
      <c r="Q22" s="26">
        <v>0</v>
      </c>
      <c r="S22" s="24">
        <v>953040000</v>
      </c>
    </row>
    <row r="23" spans="1:19" ht="21.75" thickBot="1">
      <c r="A23" s="34" t="s">
        <v>118</v>
      </c>
      <c r="I23" s="28">
        <f>SUM(I8:I22)</f>
        <v>12651937610</v>
      </c>
      <c r="K23" s="28">
        <f>SUM(K8:K22)</f>
        <v>314026414</v>
      </c>
      <c r="M23" s="28">
        <f>SUM(M8:M22)</f>
        <v>12337911196</v>
      </c>
      <c r="O23" s="27">
        <f>SUM(O8:O22)</f>
        <v>30533074133</v>
      </c>
      <c r="Q23" s="27">
        <f>SUM(Q8:Q22)</f>
        <v>611695808</v>
      </c>
      <c r="S23" s="27">
        <f>SUM(S8:S22)</f>
        <v>29921378325</v>
      </c>
    </row>
    <row r="24" spans="1:19" ht="19.5" thickTop="1"/>
    <row r="25" spans="1:19">
      <c r="Q25" s="24"/>
    </row>
    <row r="26" spans="1:19">
      <c r="O26" s="24"/>
      <c r="Q26" s="24"/>
    </row>
    <row r="27" spans="1:19">
      <c r="Q27" s="24"/>
    </row>
    <row r="30" spans="1:19">
      <c r="O30" s="24">
        <v>30533074133</v>
      </c>
    </row>
  </sheetData>
  <mergeCells count="14">
    <mergeCell ref="A2:S2"/>
    <mergeCell ref="A3:S3"/>
    <mergeCell ref="A4:S4"/>
    <mergeCell ref="Q7"/>
    <mergeCell ref="S7"/>
    <mergeCell ref="O6:S6"/>
    <mergeCell ref="I7"/>
    <mergeCell ref="K7"/>
    <mergeCell ref="I6:M6"/>
    <mergeCell ref="O7"/>
    <mergeCell ref="A6:A7"/>
    <mergeCell ref="C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4"/>
  <sheetViews>
    <sheetView rightToLeft="1" topLeftCell="A37" workbookViewId="0">
      <selection activeCell="I51" sqref="I51"/>
    </sheetView>
  </sheetViews>
  <sheetFormatPr defaultRowHeight="18.75"/>
  <cols>
    <col min="1" max="1" width="34.85546875" style="1" customWidth="1"/>
    <col min="2" max="2" width="1" style="1" customWidth="1"/>
    <col min="3" max="3" width="14.42578125" style="25" bestFit="1" customWidth="1"/>
    <col min="4" max="4" width="1" style="25" customWidth="1"/>
    <col min="5" max="5" width="21" style="25" bestFit="1" customWidth="1"/>
    <col min="6" max="6" width="1" style="25" customWidth="1"/>
    <col min="7" max="7" width="21.140625" style="25" bestFit="1" customWidth="1"/>
    <col min="8" max="8" width="1" style="25" customWidth="1"/>
    <col min="9" max="9" width="22.42578125" style="25" bestFit="1" customWidth="1"/>
    <col min="10" max="10" width="1" style="25" customWidth="1"/>
    <col min="11" max="11" width="14.42578125" style="25" bestFit="1" customWidth="1"/>
    <col min="12" max="12" width="1" style="25" customWidth="1"/>
    <col min="13" max="13" width="20.5703125" style="25" bestFit="1" customWidth="1"/>
    <col min="14" max="14" width="1" style="25" customWidth="1"/>
    <col min="15" max="15" width="20.7109375" style="25" bestFit="1" customWidth="1"/>
    <col min="16" max="16" width="1" style="25" customWidth="1"/>
    <col min="17" max="17" width="25.140625" style="25" bestFit="1" customWidth="1"/>
    <col min="18" max="18" width="1" style="1" customWidth="1"/>
    <col min="19" max="19" width="16.140625" style="1" bestFit="1" customWidth="1"/>
    <col min="20" max="20" width="19.28515625" style="9" bestFit="1" customWidth="1"/>
    <col min="21" max="16384" width="9.140625" style="1"/>
  </cols>
  <sheetData>
    <row r="2" spans="1:20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20" ht="30">
      <c r="A3" s="50" t="s">
        <v>77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20" ht="30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20" ht="30">
      <c r="A5" s="82" t="s">
        <v>138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20" ht="30">
      <c r="A6" s="50" t="s">
        <v>3</v>
      </c>
      <c r="C6" s="60" t="s">
        <v>79</v>
      </c>
      <c r="D6" s="60" t="s">
        <v>79</v>
      </c>
      <c r="E6" s="60" t="s">
        <v>79</v>
      </c>
      <c r="F6" s="60" t="s">
        <v>79</v>
      </c>
      <c r="G6" s="60" t="s">
        <v>79</v>
      </c>
      <c r="H6" s="60" t="s">
        <v>79</v>
      </c>
      <c r="I6" s="60" t="s">
        <v>79</v>
      </c>
      <c r="K6" s="60" t="s">
        <v>80</v>
      </c>
      <c r="L6" s="60" t="s">
        <v>80</v>
      </c>
      <c r="M6" s="60" t="s">
        <v>80</v>
      </c>
      <c r="N6" s="60" t="s">
        <v>80</v>
      </c>
      <c r="O6" s="60" t="s">
        <v>80</v>
      </c>
      <c r="P6" s="60" t="s">
        <v>80</v>
      </c>
      <c r="Q6" s="60" t="s">
        <v>80</v>
      </c>
    </row>
    <row r="7" spans="1:20" s="62" customFormat="1" ht="46.5" customHeight="1">
      <c r="A7" s="50" t="s">
        <v>3</v>
      </c>
      <c r="C7" s="53" t="s">
        <v>7</v>
      </c>
      <c r="E7" s="53" t="s">
        <v>106</v>
      </c>
      <c r="G7" s="53" t="s">
        <v>107</v>
      </c>
      <c r="I7" s="63" t="s">
        <v>108</v>
      </c>
      <c r="K7" s="53" t="s">
        <v>7</v>
      </c>
      <c r="M7" s="53" t="s">
        <v>106</v>
      </c>
      <c r="O7" s="53" t="s">
        <v>107</v>
      </c>
      <c r="Q7" s="64" t="s">
        <v>108</v>
      </c>
      <c r="T7" s="65"/>
    </row>
    <row r="8" spans="1:20" ht="21">
      <c r="A8" s="41" t="s">
        <v>29</v>
      </c>
      <c r="C8" s="46">
        <v>40619240</v>
      </c>
      <c r="D8" s="46"/>
      <c r="E8" s="46">
        <v>90122703925</v>
      </c>
      <c r="F8" s="46"/>
      <c r="G8" s="46">
        <v>95533296365</v>
      </c>
      <c r="H8" s="46"/>
      <c r="I8" s="46">
        <v>-5410592440</v>
      </c>
      <c r="J8" s="46"/>
      <c r="K8" s="46">
        <v>40619240</v>
      </c>
      <c r="L8" s="46"/>
      <c r="M8" s="46">
        <v>90122703925</v>
      </c>
      <c r="N8" s="46"/>
      <c r="O8" s="46">
        <v>121011533946</v>
      </c>
      <c r="P8" s="46"/>
      <c r="Q8" s="46">
        <v>-30888830021</v>
      </c>
      <c r="S8" s="42"/>
    </row>
    <row r="9" spans="1:20" ht="21">
      <c r="A9" s="41" t="s">
        <v>27</v>
      </c>
      <c r="C9" s="46">
        <v>2109652</v>
      </c>
      <c r="D9" s="46"/>
      <c r="E9" s="46">
        <v>42382382321</v>
      </c>
      <c r="F9" s="46"/>
      <c r="G9" s="46">
        <v>46828233411</v>
      </c>
      <c r="H9" s="46"/>
      <c r="I9" s="46">
        <v>-4445851090</v>
      </c>
      <c r="J9" s="46"/>
      <c r="K9" s="46">
        <v>2109652</v>
      </c>
      <c r="L9" s="46"/>
      <c r="M9" s="46">
        <v>42382382321</v>
      </c>
      <c r="N9" s="46"/>
      <c r="O9" s="46">
        <v>55992558535</v>
      </c>
      <c r="P9" s="46"/>
      <c r="Q9" s="46">
        <v>-13610176214</v>
      </c>
    </row>
    <row r="10" spans="1:20" ht="21">
      <c r="A10" s="41" t="s">
        <v>28</v>
      </c>
      <c r="C10" s="46">
        <v>2800000</v>
      </c>
      <c r="D10" s="46"/>
      <c r="E10" s="46">
        <v>16755706800</v>
      </c>
      <c r="F10" s="46"/>
      <c r="G10" s="46">
        <v>21264717600</v>
      </c>
      <c r="H10" s="46"/>
      <c r="I10" s="46">
        <v>-4509010800</v>
      </c>
      <c r="J10" s="46"/>
      <c r="K10" s="46">
        <v>2800000</v>
      </c>
      <c r="L10" s="46"/>
      <c r="M10" s="46">
        <v>16755706800</v>
      </c>
      <c r="N10" s="46"/>
      <c r="O10" s="46">
        <v>23809847708</v>
      </c>
      <c r="P10" s="46"/>
      <c r="Q10" s="46">
        <v>-7054140908</v>
      </c>
    </row>
    <row r="11" spans="1:20" ht="21">
      <c r="A11" s="41" t="s">
        <v>38</v>
      </c>
      <c r="C11" s="46">
        <v>3095884</v>
      </c>
      <c r="D11" s="46"/>
      <c r="E11" s="46">
        <v>27481748967</v>
      </c>
      <c r="F11" s="46"/>
      <c r="G11" s="46">
        <v>28958931442</v>
      </c>
      <c r="H11" s="46"/>
      <c r="I11" s="46">
        <v>-1477182475</v>
      </c>
      <c r="J11" s="46"/>
      <c r="K11" s="46">
        <v>3095884</v>
      </c>
      <c r="L11" s="46"/>
      <c r="M11" s="46">
        <v>27481748967</v>
      </c>
      <c r="N11" s="46"/>
      <c r="O11" s="46">
        <v>40868715149</v>
      </c>
      <c r="P11" s="46"/>
      <c r="Q11" s="46">
        <v>-13386966182</v>
      </c>
    </row>
    <row r="12" spans="1:20" ht="21">
      <c r="A12" s="41" t="s">
        <v>16</v>
      </c>
      <c r="C12" s="46">
        <v>72500000</v>
      </c>
      <c r="D12" s="46"/>
      <c r="E12" s="46">
        <v>177721229250</v>
      </c>
      <c r="F12" s="46"/>
      <c r="G12" s="46">
        <v>188963934750</v>
      </c>
      <c r="H12" s="46"/>
      <c r="I12" s="46">
        <v>-11242705500</v>
      </c>
      <c r="J12" s="46"/>
      <c r="K12" s="46">
        <v>72500000</v>
      </c>
      <c r="L12" s="46"/>
      <c r="M12" s="46">
        <v>177721229250</v>
      </c>
      <c r="N12" s="46"/>
      <c r="O12" s="46">
        <v>286833127550</v>
      </c>
      <c r="P12" s="46"/>
      <c r="Q12" s="46">
        <v>-109111898300</v>
      </c>
      <c r="S12" s="3"/>
    </row>
    <row r="13" spans="1:20" ht="21">
      <c r="A13" s="41" t="s">
        <v>19</v>
      </c>
      <c r="C13" s="46">
        <v>15575866</v>
      </c>
      <c r="D13" s="46"/>
      <c r="E13" s="46">
        <v>80977081593</v>
      </c>
      <c r="F13" s="46"/>
      <c r="G13" s="46">
        <v>84383383305</v>
      </c>
      <c r="H13" s="46"/>
      <c r="I13" s="46">
        <v>-3406301712</v>
      </c>
      <c r="J13" s="46"/>
      <c r="K13" s="46">
        <v>15575866</v>
      </c>
      <c r="L13" s="46"/>
      <c r="M13" s="46">
        <v>80977081593</v>
      </c>
      <c r="N13" s="46"/>
      <c r="O13" s="46">
        <v>72755507904</v>
      </c>
      <c r="P13" s="46"/>
      <c r="Q13" s="46">
        <v>8221573689</v>
      </c>
    </row>
    <row r="14" spans="1:20" ht="21">
      <c r="A14" s="41" t="s">
        <v>41</v>
      </c>
      <c r="C14" s="46">
        <v>3630000</v>
      </c>
      <c r="D14" s="46"/>
      <c r="E14" s="46">
        <v>46043203140</v>
      </c>
      <c r="F14" s="46"/>
      <c r="G14" s="46">
        <v>53982598290</v>
      </c>
      <c r="H14" s="46"/>
      <c r="I14" s="46">
        <v>-7939395150</v>
      </c>
      <c r="J14" s="46"/>
      <c r="K14" s="46">
        <v>3630000</v>
      </c>
      <c r="L14" s="46"/>
      <c r="M14" s="46">
        <v>46043203140</v>
      </c>
      <c r="N14" s="46"/>
      <c r="O14" s="46">
        <v>60181535092</v>
      </c>
      <c r="P14" s="46"/>
      <c r="Q14" s="46">
        <v>-14138331952</v>
      </c>
    </row>
    <row r="15" spans="1:20" ht="21">
      <c r="A15" s="41" t="s">
        <v>22</v>
      </c>
      <c r="C15" s="46">
        <v>2800000</v>
      </c>
      <c r="D15" s="46"/>
      <c r="E15" s="46">
        <v>31201241400</v>
      </c>
      <c r="F15" s="46"/>
      <c r="G15" s="46">
        <v>36183420000</v>
      </c>
      <c r="H15" s="46"/>
      <c r="I15" s="46">
        <v>-4982178600</v>
      </c>
      <c r="J15" s="46"/>
      <c r="K15" s="46">
        <v>2800000</v>
      </c>
      <c r="L15" s="46"/>
      <c r="M15" s="46">
        <v>31201241400</v>
      </c>
      <c r="N15" s="46"/>
      <c r="O15" s="46">
        <v>53440128000</v>
      </c>
      <c r="P15" s="46"/>
      <c r="Q15" s="46">
        <v>-22238886600</v>
      </c>
    </row>
    <row r="16" spans="1:20" ht="21">
      <c r="A16" s="41" t="s">
        <v>21</v>
      </c>
      <c r="C16" s="46">
        <v>3350000</v>
      </c>
      <c r="D16" s="46"/>
      <c r="E16" s="46">
        <v>22944165075</v>
      </c>
      <c r="F16" s="46"/>
      <c r="G16" s="46">
        <v>25142009625</v>
      </c>
      <c r="H16" s="46"/>
      <c r="I16" s="46">
        <v>-2197844550</v>
      </c>
      <c r="J16" s="46"/>
      <c r="K16" s="46">
        <v>3350000</v>
      </c>
      <c r="L16" s="46"/>
      <c r="M16" s="46">
        <v>22944165075</v>
      </c>
      <c r="N16" s="46"/>
      <c r="O16" s="46">
        <v>29595893492</v>
      </c>
      <c r="P16" s="46"/>
      <c r="Q16" s="46">
        <v>-6651728417</v>
      </c>
    </row>
    <row r="17" spans="1:18" ht="21">
      <c r="A17" s="41" t="s">
        <v>35</v>
      </c>
      <c r="C17" s="46">
        <v>6077358</v>
      </c>
      <c r="D17" s="46"/>
      <c r="E17" s="46">
        <v>30870520348</v>
      </c>
      <c r="F17" s="46"/>
      <c r="G17" s="46">
        <v>32984939550</v>
      </c>
      <c r="H17" s="46"/>
      <c r="I17" s="46">
        <v>-2114419202</v>
      </c>
      <c r="J17" s="46"/>
      <c r="K17" s="46">
        <v>6077358</v>
      </c>
      <c r="L17" s="46"/>
      <c r="M17" s="46">
        <v>30870520348</v>
      </c>
      <c r="N17" s="46"/>
      <c r="O17" s="46">
        <v>37141336278</v>
      </c>
      <c r="P17" s="46"/>
      <c r="Q17" s="46">
        <v>-6270815930</v>
      </c>
    </row>
    <row r="18" spans="1:18" ht="21">
      <c r="A18" s="41" t="s">
        <v>40</v>
      </c>
      <c r="C18" s="46">
        <v>3503030</v>
      </c>
      <c r="D18" s="46"/>
      <c r="E18" s="46">
        <v>19813643867</v>
      </c>
      <c r="F18" s="46"/>
      <c r="G18" s="46">
        <v>22943988791</v>
      </c>
      <c r="H18" s="46"/>
      <c r="I18" s="46">
        <v>-3130344924</v>
      </c>
      <c r="J18" s="46"/>
      <c r="K18" s="46">
        <v>3503030</v>
      </c>
      <c r="L18" s="46"/>
      <c r="M18" s="46">
        <v>19813643867</v>
      </c>
      <c r="N18" s="46"/>
      <c r="O18" s="46">
        <v>23822960230</v>
      </c>
      <c r="P18" s="46"/>
      <c r="Q18" s="46">
        <v>-4009316363</v>
      </c>
    </row>
    <row r="19" spans="1:18" ht="21">
      <c r="A19" s="41" t="s">
        <v>37</v>
      </c>
      <c r="C19" s="46">
        <v>2100000</v>
      </c>
      <c r="D19" s="46"/>
      <c r="E19" s="46">
        <v>9214247070</v>
      </c>
      <c r="F19" s="46"/>
      <c r="G19" s="46">
        <v>8851021200</v>
      </c>
      <c r="H19" s="46"/>
      <c r="I19" s="46">
        <v>363225870</v>
      </c>
      <c r="J19" s="46"/>
      <c r="K19" s="46">
        <v>2100000</v>
      </c>
      <c r="L19" s="46"/>
      <c r="M19" s="46">
        <v>9214247070</v>
      </c>
      <c r="N19" s="46"/>
      <c r="O19" s="46">
        <v>12712905450</v>
      </c>
      <c r="P19" s="46"/>
      <c r="Q19" s="46">
        <v>-3498658380</v>
      </c>
    </row>
    <row r="20" spans="1:18" ht="21">
      <c r="A20" s="41" t="s">
        <v>18</v>
      </c>
      <c r="C20" s="46">
        <v>26120763</v>
      </c>
      <c r="D20" s="46"/>
      <c r="E20" s="46">
        <v>115935263014</v>
      </c>
      <c r="F20" s="46"/>
      <c r="G20" s="46">
        <v>113208901846</v>
      </c>
      <c r="H20" s="46"/>
      <c r="I20" s="46">
        <v>2726361168</v>
      </c>
      <c r="J20" s="46"/>
      <c r="K20" s="46">
        <v>26120763</v>
      </c>
      <c r="L20" s="46"/>
      <c r="M20" s="46">
        <v>115935263014</v>
      </c>
      <c r="N20" s="46"/>
      <c r="O20" s="46">
        <v>93284641459</v>
      </c>
      <c r="P20" s="46"/>
      <c r="Q20" s="46">
        <v>22650621555</v>
      </c>
    </row>
    <row r="21" spans="1:18" ht="21">
      <c r="A21" s="41" t="s">
        <v>17</v>
      </c>
      <c r="C21" s="46">
        <v>48320001</v>
      </c>
      <c r="D21" s="46"/>
      <c r="E21" s="46">
        <v>97602033891</v>
      </c>
      <c r="F21" s="46"/>
      <c r="G21" s="46">
        <v>110186548104</v>
      </c>
      <c r="H21" s="46"/>
      <c r="I21" s="46">
        <v>-12584514213</v>
      </c>
      <c r="J21" s="46"/>
      <c r="K21" s="46">
        <v>48320001</v>
      </c>
      <c r="L21" s="46"/>
      <c r="M21" s="46">
        <v>97602033891</v>
      </c>
      <c r="N21" s="46"/>
      <c r="O21" s="46">
        <v>114461440323</v>
      </c>
      <c r="P21" s="46"/>
      <c r="Q21" s="46">
        <v>-16859406432</v>
      </c>
    </row>
    <row r="22" spans="1:18" ht="21">
      <c r="A22" s="41" t="s">
        <v>36</v>
      </c>
      <c r="C22" s="46">
        <v>3363000</v>
      </c>
      <c r="D22" s="46"/>
      <c r="E22" s="46">
        <v>106808535292</v>
      </c>
      <c r="F22" s="46"/>
      <c r="G22" s="46">
        <v>97949611395</v>
      </c>
      <c r="H22" s="46"/>
      <c r="I22" s="46">
        <v>8858923897</v>
      </c>
      <c r="J22" s="46"/>
      <c r="K22" s="46">
        <v>3363000</v>
      </c>
      <c r="L22" s="46"/>
      <c r="M22" s="46">
        <v>106808535292</v>
      </c>
      <c r="N22" s="46"/>
      <c r="O22" s="46">
        <v>146523258274</v>
      </c>
      <c r="P22" s="46"/>
      <c r="Q22" s="46">
        <v>-39714722982</v>
      </c>
    </row>
    <row r="23" spans="1:18" ht="21">
      <c r="A23" s="41" t="s">
        <v>24</v>
      </c>
      <c r="C23" s="46">
        <v>146492</v>
      </c>
      <c r="D23" s="46"/>
      <c r="E23" s="46">
        <v>21279505048</v>
      </c>
      <c r="F23" s="46"/>
      <c r="G23" s="46">
        <v>20456749942</v>
      </c>
      <c r="H23" s="46"/>
      <c r="I23" s="46">
        <v>822755106</v>
      </c>
      <c r="J23" s="46"/>
      <c r="K23" s="46">
        <v>146492</v>
      </c>
      <c r="L23" s="46"/>
      <c r="M23" s="46">
        <v>21279505048</v>
      </c>
      <c r="N23" s="46"/>
      <c r="O23" s="46">
        <v>27040246988</v>
      </c>
      <c r="P23" s="46"/>
      <c r="Q23" s="46">
        <v>-5760741940</v>
      </c>
      <c r="R23" s="42"/>
    </row>
    <row r="24" spans="1:18" ht="21">
      <c r="A24" s="41" t="s">
        <v>32</v>
      </c>
      <c r="C24" s="46">
        <v>3016724</v>
      </c>
      <c r="D24" s="46"/>
      <c r="E24" s="46">
        <v>35445514497</v>
      </c>
      <c r="F24" s="46"/>
      <c r="G24" s="46">
        <v>36045269396</v>
      </c>
      <c r="H24" s="46"/>
      <c r="I24" s="46">
        <v>-599754899</v>
      </c>
      <c r="J24" s="46"/>
      <c r="K24" s="46">
        <v>3016724</v>
      </c>
      <c r="L24" s="46"/>
      <c r="M24" s="46">
        <v>35445514497</v>
      </c>
      <c r="N24" s="46"/>
      <c r="O24" s="46">
        <v>39283945848</v>
      </c>
      <c r="P24" s="46"/>
      <c r="Q24" s="46">
        <v>-3838431351</v>
      </c>
    </row>
    <row r="25" spans="1:18" ht="21">
      <c r="A25" s="41" t="s">
        <v>20</v>
      </c>
      <c r="C25" s="46">
        <v>2249293</v>
      </c>
      <c r="D25" s="46"/>
      <c r="E25" s="46">
        <v>24080747540</v>
      </c>
      <c r="F25" s="46"/>
      <c r="G25" s="46">
        <v>29746542737</v>
      </c>
      <c r="H25" s="46"/>
      <c r="I25" s="46">
        <v>-5665795197</v>
      </c>
      <c r="J25" s="46"/>
      <c r="K25" s="46">
        <v>2249293</v>
      </c>
      <c r="L25" s="46"/>
      <c r="M25" s="46">
        <v>24080747540</v>
      </c>
      <c r="N25" s="46"/>
      <c r="O25" s="46">
        <v>32848202373</v>
      </c>
      <c r="P25" s="46"/>
      <c r="Q25" s="46">
        <v>-8767454833</v>
      </c>
    </row>
    <row r="26" spans="1:18" ht="21">
      <c r="A26" s="41" t="s">
        <v>42</v>
      </c>
      <c r="C26" s="46">
        <v>150000</v>
      </c>
      <c r="D26" s="46"/>
      <c r="E26" s="46">
        <v>10698463125</v>
      </c>
      <c r="F26" s="46"/>
      <c r="G26" s="46">
        <v>11479563930</v>
      </c>
      <c r="H26" s="46"/>
      <c r="I26" s="46">
        <v>-781100805</v>
      </c>
      <c r="J26" s="46"/>
      <c r="K26" s="46">
        <v>150000</v>
      </c>
      <c r="L26" s="46"/>
      <c r="M26" s="46">
        <v>10698463125</v>
      </c>
      <c r="N26" s="46"/>
      <c r="O26" s="46">
        <v>11479563931</v>
      </c>
      <c r="P26" s="46"/>
      <c r="Q26" s="46">
        <v>-781100806</v>
      </c>
    </row>
    <row r="27" spans="1:18" ht="21">
      <c r="A27" s="41" t="s">
        <v>31</v>
      </c>
      <c r="C27" s="46">
        <v>52551677</v>
      </c>
      <c r="D27" s="46"/>
      <c r="E27" s="46">
        <v>22410528649</v>
      </c>
      <c r="F27" s="46"/>
      <c r="G27" s="46">
        <v>22410528649</v>
      </c>
      <c r="H27" s="46"/>
      <c r="I27" s="26">
        <v>0</v>
      </c>
      <c r="J27" s="46"/>
      <c r="K27" s="46">
        <v>52551677</v>
      </c>
      <c r="L27" s="46"/>
      <c r="M27" s="46">
        <v>22410528649</v>
      </c>
      <c r="N27" s="46"/>
      <c r="O27" s="46">
        <v>22410528649</v>
      </c>
      <c r="P27" s="46"/>
      <c r="Q27" s="46">
        <v>0</v>
      </c>
    </row>
    <row r="28" spans="1:18" ht="21">
      <c r="A28" s="41" t="s">
        <v>23</v>
      </c>
      <c r="C28" s="46">
        <v>450000</v>
      </c>
      <c r="D28" s="46"/>
      <c r="E28" s="46">
        <v>20702085300</v>
      </c>
      <c r="F28" s="46"/>
      <c r="G28" s="46">
        <v>19485368100</v>
      </c>
      <c r="H28" s="46"/>
      <c r="I28" s="46">
        <v>1216717200</v>
      </c>
      <c r="J28" s="46"/>
      <c r="K28" s="46">
        <v>450000</v>
      </c>
      <c r="L28" s="46"/>
      <c r="M28" s="46">
        <v>20702085300</v>
      </c>
      <c r="N28" s="46"/>
      <c r="O28" s="46">
        <v>22143410488</v>
      </c>
      <c r="P28" s="46"/>
      <c r="Q28" s="46">
        <v>-1441325188</v>
      </c>
    </row>
    <row r="29" spans="1:18" ht="21">
      <c r="A29" s="41" t="s">
        <v>25</v>
      </c>
      <c r="C29" s="46">
        <v>518193</v>
      </c>
      <c r="D29" s="46"/>
      <c r="E29" s="46">
        <v>20552879090</v>
      </c>
      <c r="F29" s="46"/>
      <c r="G29" s="46">
        <v>20063524826</v>
      </c>
      <c r="H29" s="46"/>
      <c r="I29" s="46">
        <v>489354264</v>
      </c>
      <c r="J29" s="46"/>
      <c r="K29" s="46">
        <v>518193</v>
      </c>
      <c r="L29" s="46"/>
      <c r="M29" s="46">
        <v>20552879090</v>
      </c>
      <c r="N29" s="46"/>
      <c r="O29" s="46">
        <v>20475631377</v>
      </c>
      <c r="P29" s="46"/>
      <c r="Q29" s="46">
        <v>77247713</v>
      </c>
    </row>
    <row r="30" spans="1:18" ht="21">
      <c r="A30" s="41" t="s">
        <v>30</v>
      </c>
      <c r="C30" s="46">
        <v>846526</v>
      </c>
      <c r="D30" s="46"/>
      <c r="E30" s="46">
        <v>22678133139</v>
      </c>
      <c r="F30" s="46"/>
      <c r="G30" s="46">
        <v>23561696768</v>
      </c>
      <c r="H30" s="46"/>
      <c r="I30" s="46">
        <v>-883563629</v>
      </c>
      <c r="J30" s="46"/>
      <c r="K30" s="46">
        <v>846526</v>
      </c>
      <c r="L30" s="46"/>
      <c r="M30" s="46">
        <v>22678133139</v>
      </c>
      <c r="N30" s="46"/>
      <c r="O30" s="46">
        <v>26717281241</v>
      </c>
      <c r="P30" s="46"/>
      <c r="Q30" s="46">
        <v>-4039148102</v>
      </c>
    </row>
    <row r="31" spans="1:18" ht="21">
      <c r="A31" s="41" t="s">
        <v>39</v>
      </c>
      <c r="C31" s="46">
        <v>220000</v>
      </c>
      <c r="D31" s="46"/>
      <c r="E31" s="46">
        <v>25564977900</v>
      </c>
      <c r="F31" s="46"/>
      <c r="G31" s="46">
        <v>22186201950</v>
      </c>
      <c r="H31" s="46"/>
      <c r="I31" s="46">
        <v>3378775950</v>
      </c>
      <c r="J31" s="46"/>
      <c r="K31" s="46">
        <v>220000</v>
      </c>
      <c r="L31" s="46"/>
      <c r="M31" s="46">
        <v>25564977900</v>
      </c>
      <c r="N31" s="46"/>
      <c r="O31" s="46">
        <v>17615980800</v>
      </c>
      <c r="P31" s="46"/>
      <c r="Q31" s="46">
        <v>7948997100</v>
      </c>
    </row>
    <row r="32" spans="1:18" ht="21">
      <c r="A32" s="41" t="s">
        <v>15</v>
      </c>
      <c r="C32" s="46">
        <v>4000000</v>
      </c>
      <c r="D32" s="46"/>
      <c r="E32" s="46">
        <v>15395846400</v>
      </c>
      <c r="F32" s="46"/>
      <c r="G32" s="46">
        <v>16851135600</v>
      </c>
      <c r="H32" s="46"/>
      <c r="I32" s="46">
        <v>-1455289200</v>
      </c>
      <c r="J32" s="46"/>
      <c r="K32" s="46">
        <v>4000000</v>
      </c>
      <c r="L32" s="46"/>
      <c r="M32" s="46">
        <v>15395846400</v>
      </c>
      <c r="N32" s="46"/>
      <c r="O32" s="46">
        <v>18286759430</v>
      </c>
      <c r="P32" s="46"/>
      <c r="Q32" s="46">
        <v>-2890913030</v>
      </c>
    </row>
    <row r="33" spans="1:20" ht="21">
      <c r="A33" s="41" t="s">
        <v>26</v>
      </c>
      <c r="C33" s="46">
        <v>21200000</v>
      </c>
      <c r="D33" s="46"/>
      <c r="E33" s="46">
        <v>38523016080</v>
      </c>
      <c r="F33" s="46"/>
      <c r="G33" s="46">
        <v>44971617240</v>
      </c>
      <c r="H33" s="46"/>
      <c r="I33" s="46">
        <v>-6448601160</v>
      </c>
      <c r="J33" s="46"/>
      <c r="K33" s="46">
        <v>21200000</v>
      </c>
      <c r="L33" s="46"/>
      <c r="M33" s="46">
        <v>38523016080</v>
      </c>
      <c r="N33" s="46"/>
      <c r="O33" s="46">
        <v>46470156594</v>
      </c>
      <c r="P33" s="46"/>
      <c r="Q33" s="46">
        <v>-7947140514</v>
      </c>
    </row>
    <row r="34" spans="1:20" ht="21.75" thickBot="1">
      <c r="A34" s="43" t="s">
        <v>118</v>
      </c>
      <c r="C34" s="46"/>
      <c r="D34" s="46"/>
      <c r="E34" s="47">
        <f>SUM(E8:E33)</f>
        <v>1173205402721</v>
      </c>
      <c r="F34" s="46"/>
      <c r="G34" s="47">
        <f>SUM(G8:G33)</f>
        <v>1234623734812</v>
      </c>
      <c r="H34" s="46"/>
      <c r="I34" s="47">
        <f>SUM(I8:I33)</f>
        <v>-61418332091</v>
      </c>
      <c r="J34" s="46"/>
      <c r="K34" s="46"/>
      <c r="L34" s="46"/>
      <c r="M34" s="47">
        <f>SUM(M8:M33)</f>
        <v>1173205402721</v>
      </c>
      <c r="N34" s="46"/>
      <c r="O34" s="47">
        <f>SUM(O8:O33)</f>
        <v>1457207097109</v>
      </c>
      <c r="P34" s="46"/>
      <c r="Q34" s="47">
        <f>SUM(Q8:Q33)</f>
        <v>-284001694388</v>
      </c>
    </row>
    <row r="35" spans="1:20" ht="21.75" thickTop="1">
      <c r="A35" s="103"/>
      <c r="C35" s="46"/>
      <c r="D35" s="46"/>
      <c r="E35" s="93"/>
      <c r="F35" s="46"/>
      <c r="G35" s="93"/>
      <c r="H35" s="46"/>
      <c r="I35" s="93"/>
      <c r="J35" s="46"/>
      <c r="K35" s="46"/>
      <c r="L35" s="46"/>
      <c r="M35" s="93"/>
      <c r="N35" s="46"/>
      <c r="O35" s="93"/>
      <c r="P35" s="46"/>
      <c r="Q35" s="93"/>
    </row>
    <row r="36" spans="1:20" ht="21">
      <c r="A36" s="103"/>
      <c r="C36" s="46"/>
      <c r="D36" s="46"/>
      <c r="E36" s="93"/>
      <c r="F36" s="46"/>
      <c r="G36" s="93"/>
      <c r="H36" s="46"/>
      <c r="I36" s="93"/>
      <c r="J36" s="46"/>
      <c r="K36" s="46"/>
      <c r="L36" s="46"/>
      <c r="M36" s="93"/>
      <c r="N36" s="46"/>
      <c r="O36" s="93"/>
      <c r="P36" s="46"/>
      <c r="Q36" s="93"/>
      <c r="T36" s="44"/>
    </row>
    <row r="37" spans="1:20" ht="30">
      <c r="A37" s="82" t="s">
        <v>139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</row>
    <row r="38" spans="1:20" ht="21">
      <c r="A38" s="41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20" ht="30">
      <c r="A39" s="50" t="s">
        <v>3</v>
      </c>
      <c r="C39" s="60" t="s">
        <v>79</v>
      </c>
      <c r="D39" s="60" t="s">
        <v>79</v>
      </c>
      <c r="E39" s="60" t="s">
        <v>79</v>
      </c>
      <c r="F39" s="60" t="s">
        <v>79</v>
      </c>
      <c r="G39" s="60" t="s">
        <v>79</v>
      </c>
      <c r="H39" s="60" t="s">
        <v>79</v>
      </c>
      <c r="I39" s="60" t="s">
        <v>79</v>
      </c>
      <c r="K39" s="60" t="s">
        <v>80</v>
      </c>
      <c r="L39" s="60" t="s">
        <v>80</v>
      </c>
      <c r="M39" s="60" t="s">
        <v>80</v>
      </c>
      <c r="N39" s="60" t="s">
        <v>80</v>
      </c>
      <c r="O39" s="60" t="s">
        <v>80</v>
      </c>
      <c r="P39" s="60" t="s">
        <v>80</v>
      </c>
      <c r="Q39" s="60" t="s">
        <v>80</v>
      </c>
      <c r="S39" s="12"/>
    </row>
    <row r="40" spans="1:20" ht="48">
      <c r="A40" s="50" t="s">
        <v>3</v>
      </c>
      <c r="C40" s="48" t="s">
        <v>7</v>
      </c>
      <c r="E40" s="48" t="s">
        <v>106</v>
      </c>
      <c r="G40" s="48" t="s">
        <v>107</v>
      </c>
      <c r="I40" s="45" t="s">
        <v>108</v>
      </c>
      <c r="K40" s="48" t="s">
        <v>7</v>
      </c>
      <c r="M40" s="48" t="s">
        <v>106</v>
      </c>
      <c r="O40" s="48" t="s">
        <v>107</v>
      </c>
      <c r="Q40" s="45" t="s">
        <v>108</v>
      </c>
      <c r="S40" s="13"/>
    </row>
    <row r="41" spans="1:20" ht="21">
      <c r="A41" s="41" t="s">
        <v>59</v>
      </c>
      <c r="C41" s="46">
        <v>150000</v>
      </c>
      <c r="D41" s="46"/>
      <c r="E41" s="46">
        <v>149972812500</v>
      </c>
      <c r="F41" s="46"/>
      <c r="G41" s="46">
        <v>149972812500</v>
      </c>
      <c r="H41" s="46"/>
      <c r="I41" s="26">
        <v>0</v>
      </c>
      <c r="J41" s="46"/>
      <c r="K41" s="46">
        <v>150000</v>
      </c>
      <c r="L41" s="46"/>
      <c r="M41" s="46">
        <v>149972812500</v>
      </c>
      <c r="N41" s="46"/>
      <c r="O41" s="46">
        <v>150017187500</v>
      </c>
      <c r="P41" s="46"/>
      <c r="Q41" s="46">
        <v>-44375000</v>
      </c>
      <c r="S41" s="12"/>
    </row>
    <row r="42" spans="1:20" ht="21">
      <c r="A42" s="41" t="s">
        <v>52</v>
      </c>
      <c r="C42" s="46">
        <v>1700</v>
      </c>
      <c r="D42" s="46"/>
      <c r="E42" s="46">
        <v>1324484893</v>
      </c>
      <c r="F42" s="46"/>
      <c r="G42" s="46">
        <v>1321850371</v>
      </c>
      <c r="H42" s="46"/>
      <c r="I42" s="46">
        <v>2634522</v>
      </c>
      <c r="J42" s="46"/>
      <c r="K42" s="46">
        <v>1700</v>
      </c>
      <c r="L42" s="46"/>
      <c r="M42" s="46">
        <v>1324484893</v>
      </c>
      <c r="N42" s="46"/>
      <c r="O42" s="46">
        <v>1215959567</v>
      </c>
      <c r="P42" s="46"/>
      <c r="Q42" s="46">
        <v>108525326</v>
      </c>
    </row>
    <row r="43" spans="1:20" ht="21">
      <c r="A43" s="41" t="s">
        <v>56</v>
      </c>
      <c r="C43" s="46">
        <v>120000</v>
      </c>
      <c r="D43" s="46"/>
      <c r="E43" s="46">
        <v>121178032500</v>
      </c>
      <c r="F43" s="46"/>
      <c r="G43" s="46">
        <v>119954370000</v>
      </c>
      <c r="H43" s="46"/>
      <c r="I43" s="46">
        <v>1223662500</v>
      </c>
      <c r="J43" s="46"/>
      <c r="K43" s="46">
        <v>120000</v>
      </c>
      <c r="L43" s="46"/>
      <c r="M43" s="46">
        <v>121178032500</v>
      </c>
      <c r="N43" s="46"/>
      <c r="O43" s="46">
        <v>120014070000</v>
      </c>
      <c r="P43" s="46"/>
      <c r="Q43" s="46">
        <v>1163962500</v>
      </c>
    </row>
    <row r="44" spans="1:20" ht="21.75" thickBot="1">
      <c r="A44" s="43" t="s">
        <v>118</v>
      </c>
      <c r="E44" s="47">
        <f>SUM(E41:E43)</f>
        <v>272475329893</v>
      </c>
      <c r="G44" s="47">
        <f>SUM(G41:G43)</f>
        <v>271249032871</v>
      </c>
      <c r="I44" s="49">
        <f>SUM(I41:I43)</f>
        <v>1226297022</v>
      </c>
      <c r="M44" s="47">
        <f>SUM(M41:M43)</f>
        <v>272475329893</v>
      </c>
      <c r="O44" s="47">
        <f>SUM(O41:O43)</f>
        <v>271247217067</v>
      </c>
      <c r="Q44" s="47">
        <f>SUM(Q41:Q43)</f>
        <v>1228112826</v>
      </c>
    </row>
    <row r="45" spans="1:20" ht="19.5" thickTop="1"/>
    <row r="48" spans="1:20" ht="30">
      <c r="A48" s="82" t="s">
        <v>140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</row>
    <row r="49" spans="1:17" ht="30">
      <c r="A49" s="50" t="s">
        <v>3</v>
      </c>
      <c r="C49" s="60" t="s">
        <v>79</v>
      </c>
      <c r="D49" s="60" t="s">
        <v>79</v>
      </c>
      <c r="E49" s="60" t="s">
        <v>79</v>
      </c>
      <c r="F49" s="60" t="s">
        <v>79</v>
      </c>
      <c r="G49" s="60" t="s">
        <v>79</v>
      </c>
      <c r="H49" s="60" t="s">
        <v>79</v>
      </c>
      <c r="I49" s="60" t="s">
        <v>79</v>
      </c>
      <c r="K49" s="60" t="s">
        <v>80</v>
      </c>
      <c r="L49" s="60" t="s">
        <v>80</v>
      </c>
      <c r="M49" s="60" t="s">
        <v>80</v>
      </c>
      <c r="N49" s="60" t="s">
        <v>80</v>
      </c>
      <c r="O49" s="60" t="s">
        <v>80</v>
      </c>
      <c r="P49" s="60" t="s">
        <v>80</v>
      </c>
      <c r="Q49" s="60" t="s">
        <v>80</v>
      </c>
    </row>
    <row r="50" spans="1:17" ht="48">
      <c r="A50" s="50" t="s">
        <v>3</v>
      </c>
      <c r="B50" s="62"/>
      <c r="C50" s="4" t="s">
        <v>7</v>
      </c>
      <c r="D50" s="62"/>
      <c r="E50" s="4" t="s">
        <v>106</v>
      </c>
      <c r="F50" s="62"/>
      <c r="G50" s="4" t="s">
        <v>107</v>
      </c>
      <c r="H50" s="62"/>
      <c r="I50" s="64" t="s">
        <v>108</v>
      </c>
      <c r="J50" s="62"/>
      <c r="K50" s="4" t="s">
        <v>7</v>
      </c>
      <c r="L50" s="62"/>
      <c r="M50" s="4" t="s">
        <v>106</v>
      </c>
      <c r="N50" s="62"/>
      <c r="O50" s="4" t="s">
        <v>107</v>
      </c>
      <c r="P50" s="62"/>
      <c r="Q50" s="64" t="s">
        <v>108</v>
      </c>
    </row>
    <row r="51" spans="1:17" ht="21">
      <c r="A51" s="41" t="s">
        <v>127</v>
      </c>
      <c r="C51" s="38">
        <v>85000</v>
      </c>
      <c r="E51" s="46">
        <v>11624379637.5</v>
      </c>
      <c r="G51" s="46">
        <v>-3305053693</v>
      </c>
      <c r="I51" s="24">
        <v>3305053693</v>
      </c>
    </row>
    <row r="52" spans="1:17" ht="21">
      <c r="A52" s="41" t="s">
        <v>34</v>
      </c>
      <c r="C52" s="46">
        <v>205809</v>
      </c>
      <c r="D52" s="46"/>
      <c r="E52" s="46">
        <v>3718663646</v>
      </c>
      <c r="F52" s="46"/>
      <c r="G52" s="46">
        <v>-839235807</v>
      </c>
      <c r="H52" s="46"/>
      <c r="I52" s="46">
        <v>4557899453</v>
      </c>
      <c r="J52" s="46"/>
      <c r="K52" s="46">
        <v>205809</v>
      </c>
      <c r="L52" s="46"/>
      <c r="M52" s="46">
        <v>3718663646</v>
      </c>
      <c r="N52" s="46"/>
      <c r="O52" s="46">
        <v>5709007677</v>
      </c>
      <c r="P52" s="46"/>
      <c r="Q52" s="46">
        <v>-1990344031</v>
      </c>
    </row>
    <row r="53" spans="1:17" ht="21.75" thickBot="1">
      <c r="A53" s="43" t="s">
        <v>118</v>
      </c>
      <c r="E53" s="47">
        <f>SUM(E51:E52)</f>
        <v>15343043283.5</v>
      </c>
      <c r="G53" s="47">
        <f>SUM(G51:G52)</f>
        <v>-4144289500</v>
      </c>
      <c r="I53" s="27">
        <f>SUM(I51:I52)</f>
        <v>7862953146</v>
      </c>
      <c r="M53" s="104">
        <f>SUM(M52)</f>
        <v>3718663646</v>
      </c>
      <c r="O53" s="27">
        <f>SUM(O52)</f>
        <v>5709007677</v>
      </c>
      <c r="Q53" s="47">
        <f>SUM(Q52)</f>
        <v>-1990344031</v>
      </c>
    </row>
    <row r="54" spans="1:17" ht="19.5" thickTop="1"/>
  </sheetData>
  <mergeCells count="22">
    <mergeCell ref="A49:A50"/>
    <mergeCell ref="C49:I49"/>
    <mergeCell ref="K49:Q49"/>
    <mergeCell ref="A5:Q5"/>
    <mergeCell ref="A37:Q37"/>
    <mergeCell ref="A48:Q48"/>
    <mergeCell ref="A2:Q2"/>
    <mergeCell ref="K7"/>
    <mergeCell ref="M7"/>
    <mergeCell ref="O7"/>
    <mergeCell ref="K6:Q6"/>
    <mergeCell ref="A6:A7"/>
    <mergeCell ref="C7"/>
    <mergeCell ref="E7"/>
    <mergeCell ref="G7"/>
    <mergeCell ref="I7"/>
    <mergeCell ref="C6:I6"/>
    <mergeCell ref="A39:A40"/>
    <mergeCell ref="C39:I39"/>
    <mergeCell ref="K39:Q39"/>
    <mergeCell ref="A4:Q4"/>
    <mergeCell ref="A3:Q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"/>
  <sheetViews>
    <sheetView rightToLeft="1" topLeftCell="A16" workbookViewId="0">
      <selection activeCell="U22" sqref="U22:U35"/>
    </sheetView>
  </sheetViews>
  <sheetFormatPr defaultRowHeight="18.75"/>
  <cols>
    <col min="1" max="1" width="42.42578125" style="46" customWidth="1"/>
    <col min="2" max="2" width="1" style="42" customWidth="1"/>
    <col min="3" max="3" width="8.85546875" style="42" bestFit="1" customWidth="1"/>
    <col min="4" max="4" width="1" style="42" customWidth="1"/>
    <col min="5" max="5" width="15.7109375" style="42" bestFit="1" customWidth="1"/>
    <col min="6" max="6" width="1" style="42" customWidth="1"/>
    <col min="7" max="7" width="16.42578125" style="42" bestFit="1" customWidth="1"/>
    <col min="8" max="8" width="1" style="42" customWidth="1"/>
    <col min="9" max="9" width="20.28515625" style="42" customWidth="1"/>
    <col min="10" max="10" width="1" style="42" customWidth="1"/>
    <col min="11" max="11" width="11.7109375" style="42" bestFit="1" customWidth="1"/>
    <col min="12" max="12" width="1" style="42" customWidth="1"/>
    <col min="13" max="13" width="16.85546875" style="42" bestFit="1" customWidth="1"/>
    <col min="14" max="14" width="1" style="42" customWidth="1"/>
    <col min="15" max="15" width="17.5703125" style="42" bestFit="1" customWidth="1"/>
    <col min="16" max="16" width="1" style="42" customWidth="1"/>
    <col min="17" max="17" width="27.7109375" style="42" customWidth="1"/>
    <col min="18" max="18" width="1" style="42" customWidth="1"/>
    <col min="19" max="19" width="9.140625" style="42" customWidth="1"/>
    <col min="20" max="20" width="9.140625" style="42"/>
    <col min="21" max="21" width="27.140625" style="42" customWidth="1"/>
    <col min="22" max="16384" width="9.140625" style="42"/>
  </cols>
  <sheetData>
    <row r="2" spans="1:17" ht="30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ht="30">
      <c r="A3" s="66" t="s">
        <v>77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ht="30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7" ht="30">
      <c r="A5" s="75" t="s">
        <v>128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17" ht="30">
      <c r="A6" s="73" t="s">
        <v>129</v>
      </c>
      <c r="C6" s="67" t="s">
        <v>79</v>
      </c>
      <c r="D6" s="67" t="s">
        <v>79</v>
      </c>
      <c r="E6" s="67" t="s">
        <v>79</v>
      </c>
      <c r="F6" s="67" t="s">
        <v>79</v>
      </c>
      <c r="G6" s="67" t="s">
        <v>79</v>
      </c>
      <c r="H6" s="67" t="s">
        <v>79</v>
      </c>
      <c r="I6" s="67" t="s">
        <v>79</v>
      </c>
      <c r="K6" s="67" t="s">
        <v>80</v>
      </c>
      <c r="L6" s="67" t="s">
        <v>80</v>
      </c>
      <c r="M6" s="67" t="s">
        <v>80</v>
      </c>
      <c r="N6" s="67" t="s">
        <v>80</v>
      </c>
      <c r="O6" s="67" t="s">
        <v>80</v>
      </c>
      <c r="P6" s="67" t="s">
        <v>80</v>
      </c>
      <c r="Q6" s="67" t="s">
        <v>80</v>
      </c>
    </row>
    <row r="7" spans="1:17" ht="48" customHeight="1">
      <c r="A7" s="73" t="s">
        <v>3</v>
      </c>
      <c r="C7" s="67" t="s">
        <v>7</v>
      </c>
      <c r="E7" s="67" t="s">
        <v>106</v>
      </c>
      <c r="G7" s="67" t="s">
        <v>107</v>
      </c>
      <c r="I7" s="68" t="s">
        <v>109</v>
      </c>
      <c r="K7" s="67" t="s">
        <v>7</v>
      </c>
      <c r="M7" s="67" t="s">
        <v>106</v>
      </c>
      <c r="O7" s="67" t="s">
        <v>107</v>
      </c>
      <c r="Q7" s="68" t="s">
        <v>109</v>
      </c>
    </row>
    <row r="8" spans="1:17" ht="21">
      <c r="A8" s="72" t="s">
        <v>110</v>
      </c>
      <c r="C8" s="8">
        <v>0</v>
      </c>
      <c r="D8" s="8"/>
      <c r="E8" s="8">
        <v>0</v>
      </c>
      <c r="F8" s="8"/>
      <c r="G8" s="8">
        <v>0</v>
      </c>
      <c r="H8" s="8"/>
      <c r="I8" s="8">
        <v>0</v>
      </c>
      <c r="K8" s="42">
        <v>6900000</v>
      </c>
      <c r="M8" s="42">
        <v>26957270387</v>
      </c>
      <c r="O8" s="42">
        <v>19257296122</v>
      </c>
      <c r="Q8" s="42">
        <v>7699974265</v>
      </c>
    </row>
    <row r="9" spans="1:17" ht="21">
      <c r="A9" s="72" t="s">
        <v>30</v>
      </c>
      <c r="C9" s="8">
        <v>0</v>
      </c>
      <c r="D9" s="8"/>
      <c r="E9" s="8">
        <v>0</v>
      </c>
      <c r="F9" s="8"/>
      <c r="G9" s="8">
        <v>0</v>
      </c>
      <c r="H9" s="8"/>
      <c r="I9" s="8">
        <v>0</v>
      </c>
      <c r="K9" s="42">
        <v>1000000</v>
      </c>
      <c r="M9" s="42">
        <v>27870295200</v>
      </c>
      <c r="O9" s="42">
        <v>7474467703</v>
      </c>
      <c r="Q9" s="42">
        <v>20395827497</v>
      </c>
    </row>
    <row r="10" spans="1:17" ht="21">
      <c r="A10" s="72" t="s">
        <v>29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v>0</v>
      </c>
      <c r="K10" s="42">
        <v>4500000</v>
      </c>
      <c r="M10" s="42">
        <v>12930006071</v>
      </c>
      <c r="O10" s="42">
        <v>-22992875122</v>
      </c>
      <c r="Q10" s="42">
        <v>35922881193</v>
      </c>
    </row>
    <row r="11" spans="1:17" ht="21">
      <c r="A11" s="72" t="s">
        <v>16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v>0</v>
      </c>
      <c r="K11" s="42">
        <v>5600000</v>
      </c>
      <c r="M11" s="42">
        <v>17685271514</v>
      </c>
      <c r="O11" s="42">
        <v>-105327184165</v>
      </c>
      <c r="Q11" s="42">
        <v>123012455679</v>
      </c>
    </row>
    <row r="12" spans="1:17" ht="21">
      <c r="A12" s="72" t="s">
        <v>19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v>0</v>
      </c>
      <c r="K12" s="42">
        <v>7350000</v>
      </c>
      <c r="M12" s="42">
        <v>40896132947</v>
      </c>
      <c r="O12" s="42">
        <v>16977399001</v>
      </c>
      <c r="Q12" s="42">
        <v>23918733946</v>
      </c>
    </row>
    <row r="13" spans="1:17" ht="21">
      <c r="A13" s="72" t="s">
        <v>18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v>0</v>
      </c>
      <c r="K13" s="42">
        <v>24004290</v>
      </c>
      <c r="M13" s="42">
        <v>113324848405</v>
      </c>
      <c r="O13" s="42">
        <v>36276630729</v>
      </c>
      <c r="Q13" s="42">
        <v>77048217676</v>
      </c>
    </row>
    <row r="14" spans="1:17" ht="21">
      <c r="A14" s="72" t="s">
        <v>17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v>0</v>
      </c>
      <c r="K14" s="42">
        <v>7700000</v>
      </c>
      <c r="M14" s="42">
        <v>19543183099</v>
      </c>
      <c r="O14" s="42">
        <v>-7081993205</v>
      </c>
      <c r="Q14" s="42">
        <v>26625176304</v>
      </c>
    </row>
    <row r="15" spans="1:17" ht="21">
      <c r="A15" s="72" t="s">
        <v>111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v>0</v>
      </c>
      <c r="K15" s="42">
        <v>12283333</v>
      </c>
      <c r="M15" s="42">
        <v>32405366496</v>
      </c>
      <c r="O15" s="42">
        <v>35416541781</v>
      </c>
      <c r="Q15" s="42">
        <v>-3011175285</v>
      </c>
    </row>
    <row r="16" spans="1:17" ht="21">
      <c r="A16" s="72" t="s">
        <v>112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v>0</v>
      </c>
      <c r="K16" s="42">
        <v>26800000</v>
      </c>
      <c r="M16" s="42">
        <v>102011402189</v>
      </c>
      <c r="O16" s="42">
        <v>104072456891</v>
      </c>
      <c r="Q16" s="42">
        <v>-2061054702</v>
      </c>
    </row>
    <row r="17" spans="1:17" ht="21.75" thickBot="1">
      <c r="A17" s="77" t="s">
        <v>133</v>
      </c>
      <c r="K17" s="80"/>
      <c r="M17" s="79">
        <f>SUM(M8:M16)</f>
        <v>393623776308</v>
      </c>
      <c r="O17" s="79">
        <f>SUM(O8:O16)</f>
        <v>84072739735</v>
      </c>
      <c r="Q17" s="79">
        <f>SUM(Q8:Q16)</f>
        <v>309551036573</v>
      </c>
    </row>
    <row r="18" spans="1:17" ht="19.5" thickTop="1"/>
    <row r="20" spans="1:17" ht="30">
      <c r="A20" s="75" t="s">
        <v>132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</row>
    <row r="21" spans="1:17" ht="30">
      <c r="A21" s="73" t="s">
        <v>129</v>
      </c>
      <c r="C21" s="67" t="s">
        <v>79</v>
      </c>
      <c r="D21" s="67" t="s">
        <v>79</v>
      </c>
      <c r="E21" s="67" t="s">
        <v>79</v>
      </c>
      <c r="F21" s="67" t="s">
        <v>79</v>
      </c>
      <c r="G21" s="67" t="s">
        <v>79</v>
      </c>
      <c r="H21" s="67" t="s">
        <v>79</v>
      </c>
      <c r="I21" s="67" t="s">
        <v>79</v>
      </c>
      <c r="K21" s="67" t="s">
        <v>80</v>
      </c>
      <c r="L21" s="67" t="s">
        <v>80</v>
      </c>
      <c r="M21" s="67" t="s">
        <v>80</v>
      </c>
      <c r="N21" s="67" t="s">
        <v>80</v>
      </c>
      <c r="O21" s="67" t="s">
        <v>80</v>
      </c>
      <c r="P21" s="67" t="s">
        <v>80</v>
      </c>
      <c r="Q21" s="67" t="s">
        <v>80</v>
      </c>
    </row>
    <row r="22" spans="1:17" ht="52.5">
      <c r="A22" s="73" t="s">
        <v>3</v>
      </c>
      <c r="C22" s="70" t="s">
        <v>7</v>
      </c>
      <c r="E22" s="70" t="s">
        <v>106</v>
      </c>
      <c r="G22" s="70" t="s">
        <v>107</v>
      </c>
      <c r="I22" s="71" t="s">
        <v>109</v>
      </c>
      <c r="K22" s="70" t="s">
        <v>7</v>
      </c>
      <c r="M22" s="70" t="s">
        <v>106</v>
      </c>
      <c r="O22" s="70" t="s">
        <v>107</v>
      </c>
      <c r="Q22" s="71" t="s">
        <v>109</v>
      </c>
    </row>
    <row r="23" spans="1:17" ht="21">
      <c r="A23" s="72" t="s">
        <v>33</v>
      </c>
      <c r="C23" s="42">
        <v>85000</v>
      </c>
      <c r="E23" s="42">
        <v>11666005239</v>
      </c>
      <c r="G23" s="42">
        <v>15368361483</v>
      </c>
      <c r="I23" s="42">
        <v>-3702356244</v>
      </c>
      <c r="K23" s="42">
        <v>85000</v>
      </c>
      <c r="M23" s="42">
        <v>11666005239</v>
      </c>
      <c r="O23" s="42">
        <v>11405781778</v>
      </c>
      <c r="Q23" s="42">
        <v>260223461</v>
      </c>
    </row>
    <row r="24" spans="1:17" ht="21">
      <c r="A24" s="72" t="s">
        <v>34</v>
      </c>
      <c r="C24" s="42">
        <v>635535</v>
      </c>
      <c r="E24" s="42">
        <v>12362120961</v>
      </c>
      <c r="G24" s="42">
        <v>17629326988</v>
      </c>
      <c r="I24" s="42">
        <v>-5267206027</v>
      </c>
      <c r="K24" s="42">
        <v>1794191</v>
      </c>
      <c r="M24" s="42">
        <v>37380006537</v>
      </c>
      <c r="O24" s="42">
        <v>25196801342</v>
      </c>
      <c r="Q24" s="42">
        <v>12183205195</v>
      </c>
    </row>
    <row r="25" spans="1:17" ht="21.75" thickBot="1">
      <c r="A25" s="77" t="s">
        <v>133</v>
      </c>
      <c r="C25" s="80"/>
      <c r="E25" s="79"/>
      <c r="G25" s="79"/>
      <c r="I25" s="79"/>
      <c r="K25" s="79"/>
      <c r="M25" s="79"/>
      <c r="O25" s="79"/>
      <c r="Q25" s="79">
        <f>SUM(Q23:Q24)</f>
        <v>12443428656</v>
      </c>
    </row>
    <row r="26" spans="1:17" ht="19.5" thickTop="1"/>
    <row r="28" spans="1:17" ht="30">
      <c r="A28" s="75" t="s">
        <v>131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</row>
    <row r="29" spans="1:17" ht="30">
      <c r="A29" s="73" t="s">
        <v>130</v>
      </c>
      <c r="C29" s="67" t="s">
        <v>79</v>
      </c>
      <c r="D29" s="67" t="s">
        <v>79</v>
      </c>
      <c r="E29" s="67" t="s">
        <v>79</v>
      </c>
      <c r="F29" s="67" t="s">
        <v>79</v>
      </c>
      <c r="G29" s="67" t="s">
        <v>79</v>
      </c>
      <c r="H29" s="67" t="s">
        <v>79</v>
      </c>
      <c r="I29" s="67" t="s">
        <v>79</v>
      </c>
      <c r="K29" s="67" t="s">
        <v>80</v>
      </c>
      <c r="L29" s="67" t="s">
        <v>80</v>
      </c>
      <c r="M29" s="67" t="s">
        <v>80</v>
      </c>
      <c r="N29" s="67" t="s">
        <v>80</v>
      </c>
      <c r="O29" s="67" t="s">
        <v>80</v>
      </c>
      <c r="P29" s="67" t="s">
        <v>80</v>
      </c>
      <c r="Q29" s="67" t="s">
        <v>80</v>
      </c>
    </row>
    <row r="30" spans="1:17" ht="52.5">
      <c r="A30" s="73" t="s">
        <v>3</v>
      </c>
      <c r="C30" s="70" t="s">
        <v>7</v>
      </c>
      <c r="E30" s="70" t="s">
        <v>106</v>
      </c>
      <c r="G30" s="70" t="s">
        <v>107</v>
      </c>
      <c r="I30" s="71" t="s">
        <v>109</v>
      </c>
      <c r="K30" s="70" t="s">
        <v>7</v>
      </c>
      <c r="M30" s="70" t="s">
        <v>106</v>
      </c>
      <c r="O30" s="70" t="s">
        <v>107</v>
      </c>
      <c r="Q30" s="71" t="s">
        <v>109</v>
      </c>
    </row>
    <row r="31" spans="1:17" ht="21.75" thickBot="1">
      <c r="A31" s="81" t="s">
        <v>56</v>
      </c>
      <c r="C31" s="78">
        <v>80000</v>
      </c>
      <c r="E31" s="78">
        <v>79985500000</v>
      </c>
      <c r="G31" s="78">
        <v>80009380000</v>
      </c>
      <c r="I31" s="78">
        <v>-23880000</v>
      </c>
      <c r="K31" s="78">
        <v>130000</v>
      </c>
      <c r="M31" s="78">
        <v>129976437500</v>
      </c>
      <c r="O31" s="78">
        <v>130015242500</v>
      </c>
      <c r="Q31" s="78">
        <v>-38805000</v>
      </c>
    </row>
    <row r="32" spans="1:17" ht="19.5" thickTop="1"/>
    <row r="34" spans="1:1">
      <c r="A34" s="74"/>
    </row>
  </sheetData>
  <mergeCells count="23">
    <mergeCell ref="A20:Q20"/>
    <mergeCell ref="A5:Q5"/>
    <mergeCell ref="A28:Q28"/>
    <mergeCell ref="A21:A22"/>
    <mergeCell ref="C21:I21"/>
    <mergeCell ref="K21:Q21"/>
    <mergeCell ref="A29:A30"/>
    <mergeCell ref="C29:I29"/>
    <mergeCell ref="K29:Q29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7"/>
  <sheetViews>
    <sheetView rightToLeft="1" topLeftCell="A28" workbookViewId="0">
      <selection activeCell="I54" sqref="I54"/>
    </sheetView>
  </sheetViews>
  <sheetFormatPr defaultRowHeight="18.75"/>
  <cols>
    <col min="1" max="1" width="32.42578125" style="46" customWidth="1"/>
    <col min="2" max="2" width="1" style="42" customWidth="1"/>
    <col min="3" max="3" width="21.42578125" style="42" bestFit="1" customWidth="1"/>
    <col min="4" max="4" width="1" style="42" customWidth="1"/>
    <col min="5" max="5" width="22.85546875" style="42" bestFit="1" customWidth="1"/>
    <col min="6" max="6" width="1" style="42" customWidth="1"/>
    <col min="7" max="7" width="18.7109375" style="42" bestFit="1" customWidth="1"/>
    <col min="8" max="8" width="1" style="42" customWidth="1"/>
    <col min="9" max="9" width="23.42578125" style="42" customWidth="1"/>
    <col min="10" max="10" width="1" style="42" customWidth="1"/>
    <col min="11" max="11" width="14.5703125" style="86" customWidth="1"/>
    <col min="12" max="12" width="1" style="42" customWidth="1"/>
    <col min="13" max="13" width="21.42578125" style="42" bestFit="1" customWidth="1"/>
    <col min="14" max="14" width="1" style="42" customWidth="1"/>
    <col min="15" max="15" width="22.85546875" style="42" bestFit="1" customWidth="1"/>
    <col min="16" max="16" width="1" style="42" customWidth="1"/>
    <col min="17" max="17" width="20.28515625" style="42" bestFit="1" customWidth="1"/>
    <col min="18" max="18" width="1" style="42" customWidth="1"/>
    <col min="19" max="19" width="24.85546875" style="42" customWidth="1"/>
    <col min="20" max="20" width="1" style="42" customWidth="1"/>
    <col min="21" max="21" width="17.7109375" style="89" customWidth="1"/>
    <col min="22" max="22" width="1" style="42" customWidth="1"/>
    <col min="23" max="23" width="17.42578125" style="42" bestFit="1" customWidth="1"/>
    <col min="24" max="16384" width="9.140625" style="42"/>
  </cols>
  <sheetData>
    <row r="2" spans="1:23" ht="30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3" ht="30">
      <c r="A3" s="66" t="s">
        <v>77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3" ht="30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</row>
    <row r="5" spans="1:23" ht="30">
      <c r="A5" s="83" t="s">
        <v>134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3" ht="30">
      <c r="A6" s="73" t="s">
        <v>129</v>
      </c>
      <c r="C6" s="67" t="s">
        <v>79</v>
      </c>
      <c r="D6" s="67" t="s">
        <v>79</v>
      </c>
      <c r="E6" s="67" t="s">
        <v>79</v>
      </c>
      <c r="F6" s="67" t="s">
        <v>79</v>
      </c>
      <c r="G6" s="67" t="s">
        <v>79</v>
      </c>
      <c r="H6" s="67" t="s">
        <v>79</v>
      </c>
      <c r="I6" s="67" t="s">
        <v>79</v>
      </c>
      <c r="J6" s="67" t="s">
        <v>79</v>
      </c>
      <c r="K6" s="67" t="s">
        <v>79</v>
      </c>
      <c r="M6" s="67" t="s">
        <v>80</v>
      </c>
      <c r="N6" s="67" t="s">
        <v>80</v>
      </c>
      <c r="O6" s="67" t="s">
        <v>80</v>
      </c>
      <c r="P6" s="67" t="s">
        <v>80</v>
      </c>
      <c r="Q6" s="67" t="s">
        <v>80</v>
      </c>
      <c r="R6" s="67" t="s">
        <v>80</v>
      </c>
      <c r="S6" s="67" t="s">
        <v>80</v>
      </c>
      <c r="T6" s="67" t="s">
        <v>80</v>
      </c>
      <c r="U6" s="67" t="s">
        <v>80</v>
      </c>
      <c r="W6" s="42">
        <v>-253303076688</v>
      </c>
    </row>
    <row r="7" spans="1:23" ht="64.5" customHeight="1">
      <c r="A7" s="73" t="s">
        <v>3</v>
      </c>
      <c r="C7" s="67" t="s">
        <v>113</v>
      </c>
      <c r="E7" s="67" t="s">
        <v>114</v>
      </c>
      <c r="G7" s="67" t="s">
        <v>115</v>
      </c>
      <c r="I7" s="67" t="s">
        <v>68</v>
      </c>
      <c r="K7" s="85" t="s">
        <v>116</v>
      </c>
      <c r="M7" s="67" t="s">
        <v>113</v>
      </c>
      <c r="O7" s="67" t="s">
        <v>114</v>
      </c>
      <c r="Q7" s="67" t="s">
        <v>115</v>
      </c>
      <c r="S7" s="67" t="s">
        <v>68</v>
      </c>
      <c r="U7" s="87" t="s">
        <v>116</v>
      </c>
    </row>
    <row r="8" spans="1:23" ht="21">
      <c r="A8" s="72" t="s">
        <v>110</v>
      </c>
      <c r="C8" s="8">
        <v>0</v>
      </c>
      <c r="D8" s="84"/>
      <c r="E8" s="8">
        <v>0</v>
      </c>
      <c r="F8" s="84"/>
      <c r="G8" s="8">
        <v>0</v>
      </c>
      <c r="H8" s="84"/>
      <c r="I8" s="8">
        <v>0</v>
      </c>
      <c r="J8" s="84"/>
      <c r="K8" s="90">
        <f>(I8/$W$6)*100</f>
        <v>0</v>
      </c>
      <c r="L8" s="84"/>
      <c r="M8" s="8">
        <v>0</v>
      </c>
      <c r="N8" s="84"/>
      <c r="O8" s="8">
        <v>0</v>
      </c>
      <c r="P8" s="84"/>
      <c r="Q8" s="84">
        <v>7699974265</v>
      </c>
      <c r="R8" s="84"/>
      <c r="S8" s="84">
        <f>M8+O8+Q8</f>
        <v>7699974265</v>
      </c>
      <c r="T8" s="84"/>
      <c r="U8" s="88">
        <f>(S8/$W$6)*100</f>
        <v>-3.0398265846901884</v>
      </c>
    </row>
    <row r="9" spans="1:23" ht="21">
      <c r="A9" s="72" t="s">
        <v>30</v>
      </c>
      <c r="C9" s="84">
        <v>1082332277</v>
      </c>
      <c r="D9" s="84"/>
      <c r="E9" s="84">
        <v>-883563628</v>
      </c>
      <c r="F9" s="84"/>
      <c r="G9" s="8"/>
      <c r="H9" s="84"/>
      <c r="I9" s="84">
        <f>C9+E9+G9</f>
        <v>198768649</v>
      </c>
      <c r="J9" s="84"/>
      <c r="K9" s="90">
        <f t="shared" ref="K9:K37" si="0">(I9/$W$6)*100</f>
        <v>-7.8470680893003339E-2</v>
      </c>
      <c r="L9" s="84"/>
      <c r="M9" s="84">
        <v>1082332277</v>
      </c>
      <c r="N9" s="84"/>
      <c r="O9" s="84">
        <f>'درآمد ناشی از تغییر قیمت اوراق'!Q30</f>
        <v>-4039148102</v>
      </c>
      <c r="P9" s="84"/>
      <c r="Q9" s="84">
        <v>20395827497</v>
      </c>
      <c r="R9" s="84"/>
      <c r="S9" s="84">
        <f t="shared" ref="S9:S37" si="1">M9+O9+Q9</f>
        <v>17439011672</v>
      </c>
      <c r="T9" s="84"/>
      <c r="U9" s="88">
        <f t="shared" ref="U9:U37" si="2">(S9/$W$6)*100</f>
        <v>-6.8846426581229743</v>
      </c>
    </row>
    <row r="10" spans="1:23" ht="21">
      <c r="A10" s="72" t="s">
        <v>29</v>
      </c>
      <c r="C10" s="8">
        <v>0</v>
      </c>
      <c r="D10" s="84"/>
      <c r="E10" s="84">
        <v>-5410592439</v>
      </c>
      <c r="F10" s="84"/>
      <c r="G10" s="8">
        <v>0</v>
      </c>
      <c r="H10" s="84"/>
      <c r="I10" s="84">
        <f t="shared" ref="I10:I37" si="3">C10+E10+G10</f>
        <v>-5410592439</v>
      </c>
      <c r="J10" s="84"/>
      <c r="K10" s="90">
        <f t="shared" si="0"/>
        <v>2.1360152864090032</v>
      </c>
      <c r="L10" s="84"/>
      <c r="M10" s="8">
        <v>0</v>
      </c>
      <c r="N10" s="84"/>
      <c r="O10" s="84">
        <f>'درآمد ناشی از تغییر قیمت اوراق'!Q8</f>
        <v>-30888830021</v>
      </c>
      <c r="P10" s="84"/>
      <c r="Q10" s="84">
        <v>35922881193</v>
      </c>
      <c r="R10" s="84"/>
      <c r="S10" s="84">
        <f t="shared" si="1"/>
        <v>5034051172</v>
      </c>
      <c r="T10" s="84"/>
      <c r="U10" s="88">
        <f t="shared" si="2"/>
        <v>-1.9873628215738464</v>
      </c>
    </row>
    <row r="11" spans="1:23" ht="21">
      <c r="A11" s="72" t="s">
        <v>16</v>
      </c>
      <c r="C11" s="8">
        <v>0</v>
      </c>
      <c r="D11" s="84"/>
      <c r="E11" s="84">
        <v>-11242705500</v>
      </c>
      <c r="F11" s="84"/>
      <c r="G11" s="8">
        <v>0</v>
      </c>
      <c r="H11" s="84"/>
      <c r="I11" s="84">
        <f t="shared" si="3"/>
        <v>-11242705500</v>
      </c>
      <c r="J11" s="84"/>
      <c r="K11" s="90">
        <f t="shared" si="0"/>
        <v>4.4384401670130265</v>
      </c>
      <c r="L11" s="84"/>
      <c r="M11" s="8">
        <v>0</v>
      </c>
      <c r="N11" s="84"/>
      <c r="O11" s="84">
        <f>'درآمد ناشی از تغییر قیمت اوراق'!Q12</f>
        <v>-109111898300</v>
      </c>
      <c r="P11" s="84"/>
      <c r="Q11" s="84">
        <v>123012455679</v>
      </c>
      <c r="R11" s="84"/>
      <c r="S11" s="84">
        <f t="shared" si="1"/>
        <v>13900557379</v>
      </c>
      <c r="T11" s="84"/>
      <c r="U11" s="88">
        <f t="shared" si="2"/>
        <v>-5.487717544039814</v>
      </c>
    </row>
    <row r="12" spans="1:23" ht="21">
      <c r="A12" s="72" t="s">
        <v>19</v>
      </c>
      <c r="C12" s="84">
        <v>1946983250</v>
      </c>
      <c r="D12" s="84"/>
      <c r="E12" s="84">
        <v>-3406301711</v>
      </c>
      <c r="F12" s="84"/>
      <c r="G12" s="8">
        <v>0</v>
      </c>
      <c r="H12" s="84"/>
      <c r="I12" s="84">
        <f t="shared" si="3"/>
        <v>-1459318461</v>
      </c>
      <c r="J12" s="84"/>
      <c r="K12" s="90">
        <f t="shared" si="0"/>
        <v>0.57611556878066683</v>
      </c>
      <c r="L12" s="84"/>
      <c r="M12" s="84">
        <v>1946983250</v>
      </c>
      <c r="N12" s="84"/>
      <c r="O12" s="84">
        <f>'درآمد ناشی از تغییر قیمت اوراق'!Q13</f>
        <v>8221573689</v>
      </c>
      <c r="P12" s="84"/>
      <c r="Q12" s="84">
        <v>23918733946</v>
      </c>
      <c r="R12" s="84"/>
      <c r="S12" s="84">
        <f t="shared" si="1"/>
        <v>34087290885</v>
      </c>
      <c r="T12" s="84"/>
      <c r="U12" s="88">
        <f t="shared" si="2"/>
        <v>-13.457116798856022</v>
      </c>
    </row>
    <row r="13" spans="1:23" ht="21">
      <c r="A13" s="72" t="s">
        <v>18</v>
      </c>
      <c r="C13" s="8">
        <v>0</v>
      </c>
      <c r="D13" s="84"/>
      <c r="E13" s="84">
        <v>2726361168</v>
      </c>
      <c r="F13" s="84"/>
      <c r="G13" s="8">
        <v>0</v>
      </c>
      <c r="H13" s="84"/>
      <c r="I13" s="84">
        <f t="shared" si="3"/>
        <v>2726361168</v>
      </c>
      <c r="J13" s="84"/>
      <c r="K13" s="90">
        <f t="shared" si="0"/>
        <v>-1.0763237476811742</v>
      </c>
      <c r="L13" s="84"/>
      <c r="M13" s="84">
        <v>6516256890</v>
      </c>
      <c r="N13" s="84"/>
      <c r="O13" s="84">
        <f>'درآمد ناشی از تغییر قیمت اوراق'!Q20</f>
        <v>22650621555</v>
      </c>
      <c r="P13" s="84"/>
      <c r="Q13" s="84">
        <v>77048217676</v>
      </c>
      <c r="R13" s="84"/>
      <c r="S13" s="84">
        <f t="shared" si="1"/>
        <v>106215096121</v>
      </c>
      <c r="T13" s="84"/>
      <c r="U13" s="88">
        <f t="shared" si="2"/>
        <v>-41.93201974085293</v>
      </c>
    </row>
    <row r="14" spans="1:23" ht="21">
      <c r="A14" s="72" t="s">
        <v>17</v>
      </c>
      <c r="C14" s="8">
        <v>0</v>
      </c>
      <c r="D14" s="84"/>
      <c r="E14" s="84">
        <v>-12584514212</v>
      </c>
      <c r="F14" s="84"/>
      <c r="G14" s="8">
        <v>0</v>
      </c>
      <c r="H14" s="84"/>
      <c r="I14" s="84">
        <f t="shared" si="3"/>
        <v>-12584514212</v>
      </c>
      <c r="J14" s="84"/>
      <c r="K14" s="90">
        <f t="shared" si="0"/>
        <v>4.9681647678921301</v>
      </c>
      <c r="L14" s="84"/>
      <c r="M14" s="84">
        <v>3249160058</v>
      </c>
      <c r="N14" s="84"/>
      <c r="O14" s="84">
        <f>'درآمد ناشی از تغییر قیمت اوراق'!Q21</f>
        <v>-16859406432</v>
      </c>
      <c r="P14" s="84"/>
      <c r="Q14" s="84">
        <v>26625176304</v>
      </c>
      <c r="R14" s="84"/>
      <c r="S14" s="84">
        <f t="shared" si="1"/>
        <v>13014929930</v>
      </c>
      <c r="T14" s="84"/>
      <c r="U14" s="88">
        <f t="shared" si="2"/>
        <v>-5.1380860036022487</v>
      </c>
    </row>
    <row r="15" spans="1:23" ht="21">
      <c r="A15" s="72" t="s">
        <v>111</v>
      </c>
      <c r="C15" s="8">
        <v>0</v>
      </c>
      <c r="D15" s="84"/>
      <c r="E15" s="8">
        <v>0</v>
      </c>
      <c r="F15" s="84"/>
      <c r="G15" s="8">
        <v>0</v>
      </c>
      <c r="H15" s="84"/>
      <c r="I15" s="84">
        <f t="shared" si="3"/>
        <v>0</v>
      </c>
      <c r="J15" s="84"/>
      <c r="K15" s="90">
        <f t="shared" si="0"/>
        <v>0</v>
      </c>
      <c r="L15" s="84"/>
      <c r="M15" s="8">
        <v>0</v>
      </c>
      <c r="N15" s="84"/>
      <c r="O15" s="8">
        <v>0</v>
      </c>
      <c r="P15" s="84"/>
      <c r="Q15" s="84">
        <v>-3011175285</v>
      </c>
      <c r="R15" s="84"/>
      <c r="S15" s="84">
        <f t="shared" si="1"/>
        <v>-3011175285</v>
      </c>
      <c r="T15" s="84"/>
      <c r="U15" s="88">
        <f t="shared" si="2"/>
        <v>1.1887638019924027</v>
      </c>
    </row>
    <row r="16" spans="1:23" ht="21">
      <c r="A16" s="72" t="s">
        <v>112</v>
      </c>
      <c r="C16" s="8">
        <v>0</v>
      </c>
      <c r="D16" s="84"/>
      <c r="E16" s="8">
        <v>0</v>
      </c>
      <c r="F16" s="84"/>
      <c r="G16" s="8">
        <v>0</v>
      </c>
      <c r="H16" s="84"/>
      <c r="I16" s="84">
        <f t="shared" si="3"/>
        <v>0</v>
      </c>
      <c r="J16" s="84"/>
      <c r="K16" s="90">
        <f t="shared" si="0"/>
        <v>0</v>
      </c>
      <c r="L16" s="84"/>
      <c r="M16" s="8">
        <v>0</v>
      </c>
      <c r="N16" s="84"/>
      <c r="O16" s="8">
        <v>0</v>
      </c>
      <c r="P16" s="84"/>
      <c r="Q16" s="84">
        <v>-2061054702</v>
      </c>
      <c r="R16" s="84"/>
      <c r="S16" s="84">
        <f t="shared" si="1"/>
        <v>-2061054702</v>
      </c>
      <c r="T16" s="84"/>
      <c r="U16" s="88">
        <f t="shared" si="2"/>
        <v>0.8136714046070016</v>
      </c>
    </row>
    <row r="17" spans="1:21" ht="21">
      <c r="A17" s="72" t="s">
        <v>27</v>
      </c>
      <c r="C17" s="8">
        <v>0</v>
      </c>
      <c r="D17" s="84"/>
      <c r="E17" s="84">
        <v>-4445851099</v>
      </c>
      <c r="F17" s="84"/>
      <c r="G17" s="8">
        <v>0</v>
      </c>
      <c r="H17" s="84"/>
      <c r="I17" s="84">
        <f t="shared" si="3"/>
        <v>-4445851099</v>
      </c>
      <c r="J17" s="84"/>
      <c r="K17" s="90">
        <f t="shared" si="0"/>
        <v>1.7551508481975806</v>
      </c>
      <c r="L17" s="84"/>
      <c r="M17" s="84">
        <v>282762537</v>
      </c>
      <c r="N17" s="84"/>
      <c r="O17" s="84">
        <f>'درآمد ناشی از تغییر قیمت اوراق'!Q9</f>
        <v>-13610176214</v>
      </c>
      <c r="P17" s="84"/>
      <c r="Q17" s="8">
        <v>0</v>
      </c>
      <c r="R17" s="84"/>
      <c r="S17" s="84">
        <f t="shared" si="1"/>
        <v>-13327413677</v>
      </c>
      <c r="T17" s="84"/>
      <c r="U17" s="88">
        <f t="shared" si="2"/>
        <v>5.2614495849238034</v>
      </c>
    </row>
    <row r="18" spans="1:21" ht="21">
      <c r="A18" s="72" t="s">
        <v>28</v>
      </c>
      <c r="C18" s="8">
        <v>0</v>
      </c>
      <c r="D18" s="84"/>
      <c r="E18" s="84">
        <v>-4509010800</v>
      </c>
      <c r="F18" s="84"/>
      <c r="G18" s="8">
        <v>0</v>
      </c>
      <c r="H18" s="84"/>
      <c r="I18" s="84">
        <f t="shared" si="3"/>
        <v>-4509010800</v>
      </c>
      <c r="J18" s="84"/>
      <c r="K18" s="90">
        <f t="shared" si="0"/>
        <v>1.7800852871415636</v>
      </c>
      <c r="L18" s="84"/>
      <c r="M18" s="84">
        <v>29766043</v>
      </c>
      <c r="N18" s="84"/>
      <c r="O18" s="84">
        <f>'درآمد ناشی از تغییر قیمت اوراق'!Q10</f>
        <v>-7054140908</v>
      </c>
      <c r="P18" s="84"/>
      <c r="Q18" s="8">
        <v>0</v>
      </c>
      <c r="R18" s="84"/>
      <c r="S18" s="84">
        <f t="shared" si="1"/>
        <v>-7024374865</v>
      </c>
      <c r="T18" s="84"/>
      <c r="U18" s="88">
        <f t="shared" si="2"/>
        <v>2.7731107560340083</v>
      </c>
    </row>
    <row r="19" spans="1:21" ht="21">
      <c r="A19" s="72" t="s">
        <v>38</v>
      </c>
      <c r="C19" s="8">
        <v>0</v>
      </c>
      <c r="D19" s="84"/>
      <c r="E19" s="84">
        <v>-1477182474</v>
      </c>
      <c r="F19" s="84"/>
      <c r="G19" s="8">
        <v>0</v>
      </c>
      <c r="H19" s="84"/>
      <c r="I19" s="84">
        <f t="shared" si="3"/>
        <v>-1477182474</v>
      </c>
      <c r="J19" s="84"/>
      <c r="K19" s="90">
        <f t="shared" si="0"/>
        <v>0.58316799515999729</v>
      </c>
      <c r="L19" s="84"/>
      <c r="M19" s="84">
        <v>32603211</v>
      </c>
      <c r="N19" s="84"/>
      <c r="O19" s="84">
        <f>'درآمد ناشی از تغییر قیمت اوراق'!Q11</f>
        <v>-13386966182</v>
      </c>
      <c r="P19" s="84"/>
      <c r="Q19" s="8">
        <v>0</v>
      </c>
      <c r="R19" s="84"/>
      <c r="S19" s="84">
        <f t="shared" si="1"/>
        <v>-13354362971</v>
      </c>
      <c r="T19" s="84"/>
      <c r="U19" s="88">
        <f t="shared" si="2"/>
        <v>5.2720887348119012</v>
      </c>
    </row>
    <row r="20" spans="1:21" ht="21">
      <c r="A20" s="72" t="s">
        <v>22</v>
      </c>
      <c r="C20" s="8">
        <v>0</v>
      </c>
      <c r="D20" s="84"/>
      <c r="E20" s="84">
        <v>-4982178600</v>
      </c>
      <c r="F20" s="84"/>
      <c r="G20" s="8">
        <v>0</v>
      </c>
      <c r="H20" s="84"/>
      <c r="I20" s="84">
        <f t="shared" si="3"/>
        <v>-4982178600</v>
      </c>
      <c r="J20" s="84"/>
      <c r="K20" s="90">
        <f t="shared" si="0"/>
        <v>1.9668843604835795</v>
      </c>
      <c r="L20" s="84"/>
      <c r="M20" s="84">
        <v>6081100917</v>
      </c>
      <c r="N20" s="84"/>
      <c r="O20" s="84">
        <f>'درآمد ناشی از تغییر قیمت اوراق'!Q15</f>
        <v>-22238886600</v>
      </c>
      <c r="P20" s="84"/>
      <c r="Q20" s="8">
        <v>0</v>
      </c>
      <c r="R20" s="84"/>
      <c r="S20" s="84">
        <f t="shared" si="1"/>
        <v>-16157785683</v>
      </c>
      <c r="T20" s="84"/>
      <c r="U20" s="88">
        <f t="shared" si="2"/>
        <v>6.3788351465236897</v>
      </c>
    </row>
    <row r="21" spans="1:21" ht="21">
      <c r="A21" s="72" t="s">
        <v>21</v>
      </c>
      <c r="C21" s="84">
        <v>2968240054</v>
      </c>
      <c r="D21" s="84"/>
      <c r="E21" s="84">
        <v>-2197844550</v>
      </c>
      <c r="F21" s="84"/>
      <c r="G21" s="8">
        <v>0</v>
      </c>
      <c r="H21" s="84"/>
      <c r="I21" s="84">
        <f t="shared" si="3"/>
        <v>770395504</v>
      </c>
      <c r="J21" s="84"/>
      <c r="K21" s="90">
        <f t="shared" si="0"/>
        <v>-0.30413981309390736</v>
      </c>
      <c r="L21" s="84"/>
      <c r="M21" s="84">
        <v>2968240054</v>
      </c>
      <c r="N21" s="84"/>
      <c r="O21" s="84">
        <v>-6651728417</v>
      </c>
      <c r="P21" s="84"/>
      <c r="Q21" s="8">
        <v>0</v>
      </c>
      <c r="R21" s="84"/>
      <c r="S21" s="84">
        <f t="shared" si="1"/>
        <v>-3683488363</v>
      </c>
      <c r="T21" s="84"/>
      <c r="U21" s="88">
        <f t="shared" si="2"/>
        <v>1.4541822433278411</v>
      </c>
    </row>
    <row r="22" spans="1:21" ht="21">
      <c r="A22" s="72" t="s">
        <v>99</v>
      </c>
      <c r="C22" s="8">
        <v>0</v>
      </c>
      <c r="D22" s="84"/>
      <c r="E22" s="8">
        <v>0</v>
      </c>
      <c r="F22" s="84"/>
      <c r="G22" s="8">
        <v>0</v>
      </c>
      <c r="H22" s="84"/>
      <c r="I22" s="84">
        <f t="shared" si="3"/>
        <v>0</v>
      </c>
      <c r="J22" s="84"/>
      <c r="K22" s="90">
        <f t="shared" si="0"/>
        <v>0</v>
      </c>
      <c r="L22" s="84"/>
      <c r="M22" s="84">
        <v>293462506</v>
      </c>
      <c r="N22" s="84"/>
      <c r="O22" s="8">
        <v>0</v>
      </c>
      <c r="P22" s="84"/>
      <c r="Q22" s="8">
        <v>0</v>
      </c>
      <c r="R22" s="84"/>
      <c r="S22" s="84">
        <f t="shared" si="1"/>
        <v>293462506</v>
      </c>
      <c r="T22" s="84"/>
      <c r="U22" s="88">
        <f t="shared" si="2"/>
        <v>-0.11585429985181957</v>
      </c>
    </row>
    <row r="23" spans="1:21" ht="21">
      <c r="A23" s="72" t="s">
        <v>35</v>
      </c>
      <c r="C23" s="84">
        <v>2989535943</v>
      </c>
      <c r="D23" s="84"/>
      <c r="E23" s="84">
        <v>-2114419201</v>
      </c>
      <c r="F23" s="84"/>
      <c r="G23" s="8">
        <v>0</v>
      </c>
      <c r="H23" s="84"/>
      <c r="I23" s="84">
        <f t="shared" si="3"/>
        <v>875116742</v>
      </c>
      <c r="J23" s="84"/>
      <c r="K23" s="90">
        <f t="shared" si="0"/>
        <v>-0.34548208156109533</v>
      </c>
      <c r="L23" s="84"/>
      <c r="M23" s="84">
        <v>2989535943</v>
      </c>
      <c r="N23" s="84"/>
      <c r="O23" s="84">
        <f>'درآمد ناشی از تغییر قیمت اوراق'!Q17</f>
        <v>-6270815930</v>
      </c>
      <c r="P23" s="84"/>
      <c r="Q23" s="8">
        <v>0</v>
      </c>
      <c r="R23" s="84"/>
      <c r="S23" s="84">
        <f t="shared" si="1"/>
        <v>-3281279987</v>
      </c>
      <c r="T23" s="84"/>
      <c r="U23" s="88">
        <f t="shared" si="2"/>
        <v>1.295396814718377</v>
      </c>
    </row>
    <row r="24" spans="1:21" ht="21">
      <c r="A24" s="72" t="s">
        <v>40</v>
      </c>
      <c r="C24" s="84">
        <v>3350819672</v>
      </c>
      <c r="D24" s="84"/>
      <c r="E24" s="84">
        <v>-3130344923</v>
      </c>
      <c r="F24" s="84"/>
      <c r="G24" s="8">
        <v>0</v>
      </c>
      <c r="H24" s="84"/>
      <c r="I24" s="84">
        <f t="shared" si="3"/>
        <v>220474749</v>
      </c>
      <c r="J24" s="84"/>
      <c r="K24" s="90">
        <f t="shared" si="0"/>
        <v>-8.7039901718826931E-2</v>
      </c>
      <c r="L24" s="84"/>
      <c r="M24" s="84">
        <v>3350819672</v>
      </c>
      <c r="N24" s="84"/>
      <c r="O24" s="84">
        <f>'درآمد ناشی از تغییر قیمت اوراق'!Q18</f>
        <v>-4009316363</v>
      </c>
      <c r="P24" s="84"/>
      <c r="Q24" s="8">
        <v>0</v>
      </c>
      <c r="R24" s="84"/>
      <c r="S24" s="84">
        <f t="shared" si="1"/>
        <v>-658496691</v>
      </c>
      <c r="T24" s="84"/>
      <c r="U24" s="88">
        <f t="shared" si="2"/>
        <v>0.25996395290969465</v>
      </c>
    </row>
    <row r="25" spans="1:21" ht="21">
      <c r="A25" s="72" t="s">
        <v>37</v>
      </c>
      <c r="C25" s="8">
        <v>0</v>
      </c>
      <c r="D25" s="84"/>
      <c r="E25" s="84">
        <v>363225870</v>
      </c>
      <c r="F25" s="84"/>
      <c r="G25" s="8">
        <v>0</v>
      </c>
      <c r="H25" s="84"/>
      <c r="I25" s="84">
        <f t="shared" si="3"/>
        <v>363225870</v>
      </c>
      <c r="J25" s="84"/>
      <c r="K25" s="90">
        <f t="shared" si="0"/>
        <v>-0.1433957592419593</v>
      </c>
      <c r="L25" s="84"/>
      <c r="M25" s="84">
        <v>8041967</v>
      </c>
      <c r="N25" s="84"/>
      <c r="O25" s="84">
        <f>'درآمد ناشی از تغییر قیمت اوراق'!Q19</f>
        <v>-3498658380</v>
      </c>
      <c r="P25" s="84"/>
      <c r="Q25" s="8">
        <v>0</v>
      </c>
      <c r="R25" s="84"/>
      <c r="S25" s="84">
        <f t="shared" si="1"/>
        <v>-3490616413</v>
      </c>
      <c r="T25" s="84"/>
      <c r="U25" s="88">
        <f t="shared" si="2"/>
        <v>1.3780394848103181</v>
      </c>
    </row>
    <row r="26" spans="1:21" ht="21">
      <c r="A26" s="72" t="s">
        <v>20</v>
      </c>
      <c r="C26" s="8">
        <v>0</v>
      </c>
      <c r="D26" s="84"/>
      <c r="E26" s="84">
        <v>-5665795196</v>
      </c>
      <c r="F26" s="84"/>
      <c r="G26" s="8">
        <v>0</v>
      </c>
      <c r="H26" s="84"/>
      <c r="I26" s="84">
        <f t="shared" si="3"/>
        <v>-5665795196</v>
      </c>
      <c r="J26" s="84"/>
      <c r="K26" s="90">
        <f t="shared" si="0"/>
        <v>2.2367652497875925</v>
      </c>
      <c r="L26" s="84"/>
      <c r="M26" s="84">
        <v>137273000</v>
      </c>
      <c r="N26" s="84"/>
      <c r="O26" s="84">
        <f>'درآمد ناشی از تغییر قیمت اوراق'!Q25</f>
        <v>-8767454833</v>
      </c>
      <c r="P26" s="84"/>
      <c r="Q26" s="8">
        <v>0</v>
      </c>
      <c r="R26" s="84"/>
      <c r="S26" s="84">
        <f t="shared" si="1"/>
        <v>-8630181833</v>
      </c>
      <c r="T26" s="84"/>
      <c r="U26" s="88">
        <f t="shared" si="2"/>
        <v>3.4070576425054719</v>
      </c>
    </row>
    <row r="27" spans="1:21" ht="21">
      <c r="A27" s="72" t="s">
        <v>39</v>
      </c>
      <c r="C27" s="8">
        <v>0</v>
      </c>
      <c r="D27" s="84"/>
      <c r="E27" s="84">
        <v>3378775950</v>
      </c>
      <c r="F27" s="84"/>
      <c r="G27" s="8">
        <v>0</v>
      </c>
      <c r="H27" s="84"/>
      <c r="I27" s="84">
        <f t="shared" si="3"/>
        <v>3378775950</v>
      </c>
      <c r="J27" s="84"/>
      <c r="K27" s="90">
        <f t="shared" si="0"/>
        <v>-1.3338866602720842</v>
      </c>
      <c r="L27" s="84"/>
      <c r="M27" s="84">
        <v>953040000</v>
      </c>
      <c r="N27" s="84"/>
      <c r="O27" s="84">
        <f>'درآمد ناشی از تغییر قیمت اوراق'!Q31</f>
        <v>7948997100</v>
      </c>
      <c r="P27" s="84"/>
      <c r="Q27" s="8">
        <v>0</v>
      </c>
      <c r="R27" s="84"/>
      <c r="S27" s="84">
        <f t="shared" si="1"/>
        <v>8902037100</v>
      </c>
      <c r="T27" s="84"/>
      <c r="U27" s="88">
        <f t="shared" si="2"/>
        <v>-3.5143817502717787</v>
      </c>
    </row>
    <row r="28" spans="1:21" ht="21">
      <c r="A28" s="72" t="s">
        <v>41</v>
      </c>
      <c r="C28" s="8">
        <v>0</v>
      </c>
      <c r="D28" s="84"/>
      <c r="E28" s="84">
        <v>-7939395150</v>
      </c>
      <c r="F28" s="84"/>
      <c r="G28" s="8">
        <v>0</v>
      </c>
      <c r="H28" s="84"/>
      <c r="I28" s="84">
        <f t="shared" si="3"/>
        <v>-7939395150</v>
      </c>
      <c r="J28" s="84"/>
      <c r="K28" s="90">
        <f t="shared" si="0"/>
        <v>3.1343461176269725</v>
      </c>
      <c r="L28" s="84"/>
      <c r="M28" s="8">
        <v>0</v>
      </c>
      <c r="N28" s="84"/>
      <c r="O28" s="84">
        <f>'درآمد ناشی از تغییر قیمت اوراق'!Q14</f>
        <v>-14138331952</v>
      </c>
      <c r="P28" s="84"/>
      <c r="Q28" s="8">
        <v>0</v>
      </c>
      <c r="R28" s="84"/>
      <c r="S28" s="84">
        <f t="shared" si="1"/>
        <v>-14138331952</v>
      </c>
      <c r="T28" s="84"/>
      <c r="U28" s="88">
        <f t="shared" si="2"/>
        <v>5.581587139351865</v>
      </c>
    </row>
    <row r="29" spans="1:21" ht="21">
      <c r="A29" s="72" t="s">
        <v>36</v>
      </c>
      <c r="C29" s="8">
        <v>0</v>
      </c>
      <c r="D29" s="84"/>
      <c r="E29" s="84">
        <v>8858923897</v>
      </c>
      <c r="F29" s="84"/>
      <c r="G29" s="8">
        <v>0</v>
      </c>
      <c r="H29" s="84"/>
      <c r="I29" s="84">
        <f t="shared" si="3"/>
        <v>8858923897</v>
      </c>
      <c r="J29" s="84"/>
      <c r="K29" s="90">
        <f t="shared" si="0"/>
        <v>-3.497361347849623</v>
      </c>
      <c r="L29" s="84"/>
      <c r="M29" s="8">
        <v>0</v>
      </c>
      <c r="N29" s="84"/>
      <c r="O29" s="84">
        <f>'درآمد ناشی از تغییر قیمت اوراق'!Q22</f>
        <v>-39714722982</v>
      </c>
      <c r="P29" s="84"/>
      <c r="Q29" s="8">
        <v>0</v>
      </c>
      <c r="R29" s="84"/>
      <c r="S29" s="84">
        <f t="shared" si="1"/>
        <v>-39714722982</v>
      </c>
      <c r="T29" s="84"/>
      <c r="U29" s="88">
        <f t="shared" si="2"/>
        <v>15.678736911244728</v>
      </c>
    </row>
    <row r="30" spans="1:21" ht="21">
      <c r="A30" s="72" t="s">
        <v>24</v>
      </c>
      <c r="C30" s="8">
        <v>0</v>
      </c>
      <c r="D30" s="84"/>
      <c r="E30" s="84">
        <v>822755106</v>
      </c>
      <c r="F30" s="84"/>
      <c r="G30" s="8">
        <v>0</v>
      </c>
      <c r="H30" s="84"/>
      <c r="I30" s="84">
        <f t="shared" si="3"/>
        <v>822755106</v>
      </c>
      <c r="J30" s="84"/>
      <c r="K30" s="90">
        <f t="shared" si="0"/>
        <v>-0.32481054583218066</v>
      </c>
      <c r="L30" s="84"/>
      <c r="M30" s="8">
        <v>0</v>
      </c>
      <c r="N30" s="84"/>
      <c r="O30" s="84">
        <f>'درآمد ناشی از تغییر قیمت اوراق'!Q23</f>
        <v>-5760741940</v>
      </c>
      <c r="P30" s="84"/>
      <c r="Q30" s="8">
        <v>0</v>
      </c>
      <c r="R30" s="84"/>
      <c r="S30" s="84">
        <f t="shared" si="1"/>
        <v>-5760741940</v>
      </c>
      <c r="T30" s="84"/>
      <c r="U30" s="88">
        <f t="shared" si="2"/>
        <v>2.2742487044859923</v>
      </c>
    </row>
    <row r="31" spans="1:21" ht="21">
      <c r="A31" s="72" t="s">
        <v>32</v>
      </c>
      <c r="C31" s="8">
        <v>0</v>
      </c>
      <c r="D31" s="84"/>
      <c r="E31" s="84">
        <v>-599754898</v>
      </c>
      <c r="F31" s="84"/>
      <c r="G31" s="8">
        <v>0</v>
      </c>
      <c r="H31" s="84"/>
      <c r="I31" s="84">
        <f t="shared" si="3"/>
        <v>-599754898</v>
      </c>
      <c r="J31" s="84"/>
      <c r="K31" s="90">
        <f t="shared" si="0"/>
        <v>0.23677363332571508</v>
      </c>
      <c r="L31" s="84"/>
      <c r="M31" s="8">
        <v>0</v>
      </c>
      <c r="N31" s="84"/>
      <c r="O31" s="84">
        <f>'درآمد ناشی از تغییر قیمت اوراق'!Q24</f>
        <v>-3838431351</v>
      </c>
      <c r="P31" s="84"/>
      <c r="Q31" s="8">
        <v>0</v>
      </c>
      <c r="R31" s="84"/>
      <c r="S31" s="84">
        <f t="shared" si="1"/>
        <v>-3838431351</v>
      </c>
      <c r="T31" s="84"/>
      <c r="U31" s="88">
        <f t="shared" si="2"/>
        <v>1.5153512547847556</v>
      </c>
    </row>
    <row r="32" spans="1:21" ht="21">
      <c r="A32" s="72" t="s">
        <v>42</v>
      </c>
      <c r="C32" s="8">
        <v>0</v>
      </c>
      <c r="D32" s="84"/>
      <c r="E32" s="84">
        <v>-781100805</v>
      </c>
      <c r="F32" s="84"/>
      <c r="G32" s="8">
        <v>0</v>
      </c>
      <c r="H32" s="84"/>
      <c r="I32" s="84">
        <f t="shared" si="3"/>
        <v>-781100805</v>
      </c>
      <c r="J32" s="84"/>
      <c r="K32" s="90">
        <f t="shared" si="0"/>
        <v>0.30836609456666891</v>
      </c>
      <c r="L32" s="84"/>
      <c r="M32" s="8">
        <v>0</v>
      </c>
      <c r="N32" s="84"/>
      <c r="O32" s="84">
        <f>'درآمد ناشی از تغییر قیمت اوراق'!Q26</f>
        <v>-781100806</v>
      </c>
      <c r="P32" s="84"/>
      <c r="Q32" s="8">
        <v>0</v>
      </c>
      <c r="R32" s="84"/>
      <c r="S32" s="84">
        <f t="shared" si="1"/>
        <v>-781100806</v>
      </c>
      <c r="T32" s="84"/>
      <c r="U32" s="88">
        <f t="shared" si="2"/>
        <v>0.3083660949614529</v>
      </c>
    </row>
    <row r="33" spans="1:21" ht="21">
      <c r="A33" s="72" t="s">
        <v>31</v>
      </c>
      <c r="C33" s="8">
        <v>0</v>
      </c>
      <c r="D33" s="84"/>
      <c r="E33" s="84">
        <v>0</v>
      </c>
      <c r="F33" s="84"/>
      <c r="G33" s="8">
        <v>0</v>
      </c>
      <c r="H33" s="84"/>
      <c r="I33" s="84">
        <f t="shared" si="3"/>
        <v>0</v>
      </c>
      <c r="J33" s="84"/>
      <c r="K33" s="90">
        <f t="shared" si="0"/>
        <v>0</v>
      </c>
      <c r="L33" s="84"/>
      <c r="M33" s="8">
        <v>0</v>
      </c>
      <c r="N33" s="84"/>
      <c r="O33" s="84">
        <f>'درآمد ناشی از تغییر قیمت اوراق'!Q27</f>
        <v>0</v>
      </c>
      <c r="P33" s="84"/>
      <c r="Q33" s="8">
        <v>0</v>
      </c>
      <c r="R33" s="84"/>
      <c r="S33" s="84">
        <f t="shared" si="1"/>
        <v>0</v>
      </c>
      <c r="T33" s="84"/>
      <c r="U33" s="88">
        <f t="shared" si="2"/>
        <v>0</v>
      </c>
    </row>
    <row r="34" spans="1:21" ht="21">
      <c r="A34" s="72" t="s">
        <v>23</v>
      </c>
      <c r="C34" s="8">
        <v>0</v>
      </c>
      <c r="D34" s="84"/>
      <c r="E34" s="84">
        <v>1216717200</v>
      </c>
      <c r="F34" s="84"/>
      <c r="G34" s="8">
        <v>0</v>
      </c>
      <c r="H34" s="84"/>
      <c r="I34" s="84">
        <f t="shared" si="3"/>
        <v>1216717200</v>
      </c>
      <c r="J34" s="84"/>
      <c r="K34" s="90">
        <f t="shared" si="0"/>
        <v>-0.48034047430804094</v>
      </c>
      <c r="L34" s="84"/>
      <c r="M34" s="8">
        <v>0</v>
      </c>
      <c r="N34" s="84"/>
      <c r="O34" s="84">
        <f>'درآمد ناشی از تغییر قیمت اوراق'!Q28</f>
        <v>-1441325188</v>
      </c>
      <c r="P34" s="84"/>
      <c r="Q34" s="8">
        <v>0</v>
      </c>
      <c r="R34" s="84"/>
      <c r="S34" s="84">
        <f t="shared" si="1"/>
        <v>-1441325188</v>
      </c>
      <c r="T34" s="84"/>
      <c r="U34" s="88">
        <f t="shared" si="2"/>
        <v>0.5690121126224289</v>
      </c>
    </row>
    <row r="35" spans="1:21" ht="21">
      <c r="A35" s="72" t="s">
        <v>25</v>
      </c>
      <c r="C35" s="8">
        <v>0</v>
      </c>
      <c r="D35" s="84"/>
      <c r="E35" s="84">
        <v>489354264</v>
      </c>
      <c r="F35" s="84"/>
      <c r="G35" s="8">
        <v>0</v>
      </c>
      <c r="H35" s="84"/>
      <c r="I35" s="84">
        <f t="shared" si="3"/>
        <v>489354264</v>
      </c>
      <c r="J35" s="84"/>
      <c r="K35" s="90">
        <f t="shared" si="0"/>
        <v>-0.19318923022903128</v>
      </c>
      <c r="L35" s="84"/>
      <c r="M35" s="8">
        <v>0</v>
      </c>
      <c r="N35" s="84"/>
      <c r="O35" s="84">
        <f>'درآمد ناشی از تغییر قیمت اوراق'!Q29</f>
        <v>77247713</v>
      </c>
      <c r="P35" s="84"/>
      <c r="Q35" s="8">
        <v>0</v>
      </c>
      <c r="R35" s="84"/>
      <c r="S35" s="84">
        <f t="shared" si="1"/>
        <v>77247713</v>
      </c>
      <c r="T35" s="84"/>
      <c r="U35" s="88">
        <f t="shared" si="2"/>
        <v>-3.0496160571767558E-2</v>
      </c>
    </row>
    <row r="36" spans="1:21" ht="21">
      <c r="A36" s="72" t="s">
        <v>15</v>
      </c>
      <c r="C36" s="8">
        <v>0</v>
      </c>
      <c r="D36" s="84"/>
      <c r="E36" s="84">
        <v>-1455289200</v>
      </c>
      <c r="F36" s="84"/>
      <c r="G36" s="8">
        <v>0</v>
      </c>
      <c r="H36" s="84"/>
      <c r="I36" s="84">
        <f t="shared" si="3"/>
        <v>-1455289200</v>
      </c>
      <c r="J36" s="84"/>
      <c r="K36" s="90">
        <f t="shared" si="0"/>
        <v>0.57452488103510779</v>
      </c>
      <c r="L36" s="84"/>
      <c r="M36" s="8">
        <v>0</v>
      </c>
      <c r="N36" s="84"/>
      <c r="O36" s="84">
        <f>'درآمد ناشی از تغییر قیمت اوراق'!Q32</f>
        <v>-2890913030</v>
      </c>
      <c r="P36" s="84"/>
      <c r="Q36" s="8">
        <v>0</v>
      </c>
      <c r="R36" s="84"/>
      <c r="S36" s="84">
        <f t="shared" si="1"/>
        <v>-2890913030</v>
      </c>
      <c r="T36" s="84"/>
      <c r="U36" s="88">
        <f t="shared" si="2"/>
        <v>1.1412861887819914</v>
      </c>
    </row>
    <row r="37" spans="1:21" ht="21">
      <c r="A37" s="72" t="s">
        <v>26</v>
      </c>
      <c r="C37" s="8">
        <v>0</v>
      </c>
      <c r="D37" s="84"/>
      <c r="E37" s="84">
        <v>-6448601160</v>
      </c>
      <c r="F37" s="84"/>
      <c r="G37" s="8">
        <v>0</v>
      </c>
      <c r="H37" s="84"/>
      <c r="I37" s="84">
        <f t="shared" si="3"/>
        <v>-6448601160</v>
      </c>
      <c r="J37" s="84"/>
      <c r="K37" s="90">
        <f t="shared" si="0"/>
        <v>2.5458045138326173</v>
      </c>
      <c r="L37" s="84"/>
      <c r="M37" s="8">
        <v>0</v>
      </c>
      <c r="N37" s="84"/>
      <c r="O37" s="84">
        <f>'درآمد ناشی از تغییر قیمت اوراق'!Q33</f>
        <v>-7947140514</v>
      </c>
      <c r="P37" s="84"/>
      <c r="Q37" s="8">
        <v>0</v>
      </c>
      <c r="R37" s="84"/>
      <c r="S37" s="84">
        <f t="shared" si="1"/>
        <v>-7947140514</v>
      </c>
      <c r="T37" s="84"/>
      <c r="U37" s="88">
        <f t="shared" si="2"/>
        <v>3.1374038633524775</v>
      </c>
    </row>
    <row r="38" spans="1:21" ht="19.5" thickBot="1">
      <c r="A38" s="76"/>
      <c r="C38" s="79">
        <f>SUM(C8:C37)</f>
        <v>12337911196</v>
      </c>
      <c r="E38" s="79">
        <f>SUM(E8:E37)</f>
        <v>-61418332091</v>
      </c>
      <c r="G38" s="94">
        <f>SUM(G8:G37)</f>
        <v>0</v>
      </c>
      <c r="I38" s="79">
        <f>SUM(I8:I37)</f>
        <v>-49080420895</v>
      </c>
      <c r="K38" s="106">
        <f>SUM(K8:K37)</f>
        <v>19.376164528571291</v>
      </c>
      <c r="M38" s="79">
        <f>SUM(M8:M37)</f>
        <v>29921378325</v>
      </c>
      <c r="O38" s="79">
        <f>SUM(O8:O37)</f>
        <v>-284001694388</v>
      </c>
      <c r="Q38" s="79">
        <f>SUM(Q8:Q37)</f>
        <v>309551036573</v>
      </c>
      <c r="S38" s="79">
        <f>SUM(S8:S37)</f>
        <v>55470720510</v>
      </c>
      <c r="U38" s="107">
        <f>SUM(U8:U37)</f>
        <v>-21.898952525683178</v>
      </c>
    </row>
    <row r="39" spans="1:21" ht="19.5" thickTop="1">
      <c r="G39" s="8"/>
    </row>
    <row r="41" spans="1:21" ht="30">
      <c r="A41" s="83" t="s">
        <v>135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</row>
    <row r="42" spans="1:21" ht="30">
      <c r="A42" s="73" t="s">
        <v>129</v>
      </c>
      <c r="C42" s="67" t="s">
        <v>79</v>
      </c>
      <c r="D42" s="67" t="s">
        <v>79</v>
      </c>
      <c r="E42" s="67" t="s">
        <v>79</v>
      </c>
      <c r="F42" s="67" t="s">
        <v>79</v>
      </c>
      <c r="G42" s="67" t="s">
        <v>79</v>
      </c>
      <c r="H42" s="67" t="s">
        <v>79</v>
      </c>
      <c r="I42" s="67" t="s">
        <v>79</v>
      </c>
      <c r="J42" s="67" t="s">
        <v>79</v>
      </c>
      <c r="K42" s="67" t="s">
        <v>79</v>
      </c>
      <c r="M42" s="67" t="s">
        <v>80</v>
      </c>
      <c r="N42" s="67" t="s">
        <v>80</v>
      </c>
      <c r="O42" s="67" t="s">
        <v>80</v>
      </c>
      <c r="P42" s="67" t="s">
        <v>80</v>
      </c>
      <c r="Q42" s="67" t="s">
        <v>80</v>
      </c>
      <c r="R42" s="67" t="s">
        <v>80</v>
      </c>
      <c r="S42" s="67" t="s">
        <v>80</v>
      </c>
      <c r="T42" s="67" t="s">
        <v>80</v>
      </c>
      <c r="U42" s="67" t="s">
        <v>80</v>
      </c>
    </row>
    <row r="43" spans="1:21" ht="48">
      <c r="A43" s="73" t="s">
        <v>3</v>
      </c>
      <c r="C43" s="70" t="s">
        <v>113</v>
      </c>
      <c r="E43" s="70" t="s">
        <v>114</v>
      </c>
      <c r="G43" s="70" t="s">
        <v>115</v>
      </c>
      <c r="I43" s="70" t="s">
        <v>68</v>
      </c>
      <c r="K43" s="91" t="s">
        <v>116</v>
      </c>
      <c r="M43" s="70" t="s">
        <v>113</v>
      </c>
      <c r="O43" s="70" t="s">
        <v>114</v>
      </c>
      <c r="Q43" s="70" t="s">
        <v>115</v>
      </c>
      <c r="S43" s="70" t="s">
        <v>68</v>
      </c>
      <c r="U43" s="108" t="s">
        <v>116</v>
      </c>
    </row>
    <row r="44" spans="1:21" ht="21">
      <c r="A44" s="72" t="s">
        <v>33</v>
      </c>
      <c r="C44" s="8">
        <v>0</v>
      </c>
      <c r="D44" s="84"/>
      <c r="E44" s="8">
        <v>3305053693</v>
      </c>
      <c r="F44" s="84"/>
      <c r="G44" s="84">
        <f>'درآمد ناشی از فروش'!I23</f>
        <v>-3702356244</v>
      </c>
      <c r="H44" s="84"/>
      <c r="I44" s="84">
        <f>E44+G44</f>
        <v>-397302551</v>
      </c>
      <c r="J44" s="84"/>
      <c r="K44" s="90">
        <v>8.2600000000000007E-2</v>
      </c>
      <c r="L44" s="84"/>
      <c r="M44" s="8">
        <v>0</v>
      </c>
      <c r="N44" s="84"/>
      <c r="O44" s="8">
        <f>'درآمد ناشی از تغییر قیمت اوراق'!Q51</f>
        <v>0</v>
      </c>
      <c r="P44" s="84"/>
      <c r="Q44" s="84">
        <f>'درآمد ناشی از فروش'!Q23</f>
        <v>260223461</v>
      </c>
      <c r="R44" s="84"/>
      <c r="S44" s="84">
        <v>260223461</v>
      </c>
      <c r="T44" s="84"/>
      <c r="U44" s="88">
        <v>-0.1027320569503086</v>
      </c>
    </row>
    <row r="45" spans="1:21" ht="21">
      <c r="A45" s="72" t="s">
        <v>34</v>
      </c>
      <c r="C45" s="8">
        <v>0</v>
      </c>
      <c r="D45" s="84"/>
      <c r="E45" s="84">
        <v>4557899453</v>
      </c>
      <c r="F45" s="84"/>
      <c r="G45" s="84">
        <f>'درآمد ناشی از فروش'!I24</f>
        <v>-5267206027</v>
      </c>
      <c r="H45" s="84"/>
      <c r="I45" s="84">
        <f>E45+G45</f>
        <v>-709306574</v>
      </c>
      <c r="J45" s="84"/>
      <c r="K45" s="90">
        <v>1.5800000000000002E-2</v>
      </c>
      <c r="L45" s="84"/>
      <c r="M45" s="8">
        <v>0</v>
      </c>
      <c r="N45" s="84"/>
      <c r="O45" s="84">
        <v>14536753200</v>
      </c>
      <c r="P45" s="84"/>
      <c r="Q45" s="84">
        <v>12183205195</v>
      </c>
      <c r="R45" s="84"/>
      <c r="S45" s="84">
        <f>M45+O45+Q45</f>
        <v>26719958395</v>
      </c>
      <c r="T45" s="84"/>
      <c r="U45" s="88">
        <v>-10.548611862267929</v>
      </c>
    </row>
    <row r="46" spans="1:21" ht="19.5" thickBot="1">
      <c r="A46" s="76"/>
      <c r="E46" s="79">
        <f>SUM(E44:E45)</f>
        <v>7862953146</v>
      </c>
      <c r="G46" s="79">
        <f>SUM(G44:G45)</f>
        <v>-8969562271</v>
      </c>
      <c r="I46" s="79">
        <f>SUM(I44:I45)</f>
        <v>-1106609125</v>
      </c>
      <c r="K46" s="92">
        <f>SUM(K44:K45)</f>
        <v>9.8400000000000015E-2</v>
      </c>
      <c r="O46" s="79">
        <f>SUM(O44:O45)</f>
        <v>14536753200</v>
      </c>
      <c r="Q46" s="79">
        <f>SUM(Q44:Q45)</f>
        <v>12443428656</v>
      </c>
      <c r="S46" s="79">
        <f>SUM(S44:S45)</f>
        <v>26980181856</v>
      </c>
      <c r="U46" s="107">
        <f>SUM(U44:U45)</f>
        <v>-10.651343919218238</v>
      </c>
    </row>
    <row r="47" spans="1:21" ht="19.5" thickTop="1"/>
  </sheetData>
  <mergeCells count="21">
    <mergeCell ref="A41:U41"/>
    <mergeCell ref="A42:A43"/>
    <mergeCell ref="C42:K42"/>
    <mergeCell ref="M42:U42"/>
    <mergeCell ref="A2:U2"/>
    <mergeCell ref="A3:U3"/>
    <mergeCell ref="A4:U4"/>
    <mergeCell ref="A5:U5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workbookViewId="0">
      <selection activeCell="M18" sqref="M18"/>
    </sheetView>
  </sheetViews>
  <sheetFormatPr defaultRowHeight="18.75"/>
  <cols>
    <col min="1" max="1" width="30.28515625" style="42" bestFit="1" customWidth="1"/>
    <col min="2" max="2" width="1" style="42" customWidth="1"/>
    <col min="3" max="3" width="21.42578125" style="42" bestFit="1" customWidth="1"/>
    <col min="4" max="4" width="1" style="42" customWidth="1"/>
    <col min="5" max="5" width="22.85546875" style="42" bestFit="1" customWidth="1"/>
    <col min="6" max="6" width="1" style="42" customWidth="1"/>
    <col min="7" max="7" width="16.42578125" style="42" bestFit="1" customWidth="1"/>
    <col min="8" max="8" width="1" style="42" customWidth="1"/>
    <col min="9" max="9" width="14.5703125" style="42" bestFit="1" customWidth="1"/>
    <col min="10" max="10" width="1" style="42" customWidth="1"/>
    <col min="11" max="11" width="21.42578125" style="42" bestFit="1" customWidth="1"/>
    <col min="12" max="12" width="1" style="42" customWidth="1"/>
    <col min="13" max="13" width="22.85546875" style="42" bestFit="1" customWidth="1"/>
    <col min="14" max="14" width="1" style="42" customWidth="1"/>
    <col min="15" max="15" width="16.42578125" style="42" bestFit="1" customWidth="1"/>
    <col min="16" max="16" width="1" style="42" customWidth="1"/>
    <col min="17" max="17" width="15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ht="30">
      <c r="A3" s="66" t="s">
        <v>77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ht="30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6" spans="1:17" ht="30">
      <c r="A6" s="66" t="s">
        <v>81</v>
      </c>
      <c r="C6" s="67" t="s">
        <v>79</v>
      </c>
      <c r="D6" s="67" t="s">
        <v>79</v>
      </c>
      <c r="E6" s="67" t="s">
        <v>79</v>
      </c>
      <c r="F6" s="67" t="s">
        <v>79</v>
      </c>
      <c r="G6" s="67" t="s">
        <v>79</v>
      </c>
      <c r="H6" s="67" t="s">
        <v>79</v>
      </c>
      <c r="I6" s="67" t="s">
        <v>79</v>
      </c>
      <c r="K6" s="67" t="s">
        <v>80</v>
      </c>
      <c r="L6" s="67" t="s">
        <v>80</v>
      </c>
      <c r="M6" s="67" t="s">
        <v>80</v>
      </c>
      <c r="N6" s="67" t="s">
        <v>80</v>
      </c>
      <c r="O6" s="67" t="s">
        <v>80</v>
      </c>
      <c r="P6" s="67" t="s">
        <v>80</v>
      </c>
      <c r="Q6" s="67" t="s">
        <v>80</v>
      </c>
    </row>
    <row r="7" spans="1:17" ht="30">
      <c r="A7" s="66" t="s">
        <v>81</v>
      </c>
      <c r="C7" s="109" t="s">
        <v>117</v>
      </c>
      <c r="E7" s="109" t="s">
        <v>114</v>
      </c>
      <c r="G7" s="109" t="s">
        <v>115</v>
      </c>
      <c r="I7" s="109" t="s">
        <v>118</v>
      </c>
      <c r="K7" s="109" t="s">
        <v>117</v>
      </c>
      <c r="M7" s="109" t="s">
        <v>114</v>
      </c>
      <c r="O7" s="109" t="s">
        <v>115</v>
      </c>
      <c r="Q7" s="109" t="s">
        <v>118</v>
      </c>
    </row>
    <row r="8" spans="1:17" ht="21">
      <c r="A8" s="69" t="s">
        <v>56</v>
      </c>
      <c r="C8" s="42">
        <v>2220418151</v>
      </c>
      <c r="E8" s="42">
        <v>1223662500</v>
      </c>
      <c r="G8" s="42">
        <v>-23880000</v>
      </c>
      <c r="I8" s="42">
        <f>C8+E8+G8</f>
        <v>3420200651</v>
      </c>
      <c r="K8" s="42">
        <f>'سود اوراق بهادار و سپرده بانکی'!S8</f>
        <v>8989629168</v>
      </c>
      <c r="M8" s="42">
        <f>'درآمد ناشی از تغییر قیمت اوراق'!Q43</f>
        <v>1163962500</v>
      </c>
      <c r="O8" s="42">
        <v>-38805000</v>
      </c>
      <c r="Q8" s="42">
        <f>K8+M8+O8</f>
        <v>10114786668</v>
      </c>
    </row>
    <row r="9" spans="1:17" ht="21">
      <c r="A9" s="69" t="s">
        <v>59</v>
      </c>
      <c r="C9" s="42">
        <v>2192778351</v>
      </c>
      <c r="E9" s="8">
        <v>0</v>
      </c>
      <c r="G9" s="8">
        <v>0</v>
      </c>
      <c r="I9" s="42">
        <f t="shared" ref="I9:I10" si="0">C9+E9+G9</f>
        <v>2192778351</v>
      </c>
      <c r="K9" s="42">
        <f>'سود اوراق بهادار و سپرده بانکی'!S9</f>
        <v>3297177183</v>
      </c>
      <c r="M9" s="42">
        <v>-44375000</v>
      </c>
      <c r="O9" s="8">
        <v>0</v>
      </c>
      <c r="Q9" s="42">
        <f t="shared" ref="Q9:Q10" si="1">K9+M9+O9</f>
        <v>3252802183</v>
      </c>
    </row>
    <row r="10" spans="1:17" ht="21">
      <c r="A10" s="110" t="s">
        <v>52</v>
      </c>
      <c r="C10" s="8">
        <v>0</v>
      </c>
      <c r="E10" s="42">
        <v>2634522</v>
      </c>
      <c r="G10" s="8">
        <v>0</v>
      </c>
      <c r="I10" s="42">
        <f t="shared" si="0"/>
        <v>2634522</v>
      </c>
      <c r="K10" s="8">
        <v>0</v>
      </c>
      <c r="M10" s="42">
        <f>'درآمد ناشی از تغییر قیمت اوراق'!Q42</f>
        <v>108525326</v>
      </c>
      <c r="O10" s="8">
        <v>0</v>
      </c>
      <c r="Q10" s="42">
        <f t="shared" si="1"/>
        <v>108525326</v>
      </c>
    </row>
    <row r="11" spans="1:17" ht="19.5" thickBot="1">
      <c r="C11" s="79">
        <f>SUM(C8:C10)</f>
        <v>4413196502</v>
      </c>
      <c r="E11" s="79">
        <f>SUM(E8:E10)</f>
        <v>1226297022</v>
      </c>
      <c r="G11" s="79">
        <f>SUM(G8:G10)</f>
        <v>-23880000</v>
      </c>
      <c r="I11" s="79">
        <f>SUM(I8:I10)</f>
        <v>5615613524</v>
      </c>
      <c r="K11" s="79">
        <f>SUM(K8:K10)</f>
        <v>12286806351</v>
      </c>
      <c r="M11" s="79">
        <f>SUM(M8:M10)</f>
        <v>1228112826</v>
      </c>
      <c r="O11" s="79">
        <f>SUM(O8:O10)</f>
        <v>-38805000</v>
      </c>
      <c r="Q11" s="79">
        <f>SUM(Q8:Q10)</f>
        <v>13476114177</v>
      </c>
    </row>
    <row r="12" spans="1:17" ht="19.5" thickTop="1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Mahboobeh Rahzani</dc:creator>
  <cp:lastModifiedBy>Mahboobeh Rahzani</cp:lastModifiedBy>
  <cp:lastPrinted>2023-08-22T08:13:39Z</cp:lastPrinted>
  <dcterms:created xsi:type="dcterms:W3CDTF">2023-08-22T08:14:08Z</dcterms:created>
  <dcterms:modified xsi:type="dcterms:W3CDTF">2023-08-23T11:15:10Z</dcterms:modified>
</cp:coreProperties>
</file>