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.rahzaani\صندوق کارگزاری پارسیان\صورت وضعیت پرتفو\1402\"/>
    </mc:Choice>
  </mc:AlternateContent>
  <bookViews>
    <workbookView xWindow="0" yWindow="0" windowWidth="28800" windowHeight="12000" tabRatio="779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62913"/>
</workbook>
</file>

<file path=xl/calcChain.xml><?xml version="1.0" encoding="utf-8"?>
<calcChain xmlns="http://schemas.openxmlformats.org/spreadsheetml/2006/main">
  <c r="K101" i="1" l="1"/>
  <c r="C10" i="15" l="1"/>
  <c r="C9" i="15"/>
  <c r="C8" i="15"/>
  <c r="C7" i="15"/>
  <c r="Q8" i="7"/>
  <c r="E8" i="13"/>
  <c r="I8" i="13"/>
  <c r="Q10" i="12"/>
  <c r="O8" i="12"/>
  <c r="O11" i="12" s="1"/>
  <c r="M10" i="12"/>
  <c r="M9" i="12"/>
  <c r="M8" i="12"/>
  <c r="K9" i="12"/>
  <c r="Q9" i="12" s="1"/>
  <c r="K8" i="12"/>
  <c r="K11" i="12" s="1"/>
  <c r="C11" i="12"/>
  <c r="E11" i="12"/>
  <c r="G11" i="12"/>
  <c r="I11" i="12"/>
  <c r="M11" i="12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8" i="11"/>
  <c r="Q23" i="11"/>
  <c r="Q27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O9" i="11"/>
  <c r="O11" i="11"/>
  <c r="O12" i="11"/>
  <c r="O13" i="11"/>
  <c r="O15" i="11"/>
  <c r="O16" i="11"/>
  <c r="O18" i="11"/>
  <c r="O19" i="11"/>
  <c r="O21" i="11"/>
  <c r="O22" i="11"/>
  <c r="O23" i="11"/>
  <c r="O24" i="11"/>
  <c r="O25" i="11"/>
  <c r="O2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8" i="11"/>
  <c r="M109" i="11"/>
  <c r="M112" i="11" s="1"/>
  <c r="K109" i="11"/>
  <c r="I109" i="11"/>
  <c r="G109" i="11"/>
  <c r="E109" i="11"/>
  <c r="Q32" i="10"/>
  <c r="M32" i="10"/>
  <c r="O32" i="10"/>
  <c r="Q106" i="9"/>
  <c r="M106" i="9"/>
  <c r="O106" i="9"/>
  <c r="O104" i="9"/>
  <c r="O105" i="9"/>
  <c r="O103" i="9"/>
  <c r="I106" i="9"/>
  <c r="G104" i="9"/>
  <c r="G105" i="9"/>
  <c r="G106" i="9" s="1"/>
  <c r="G103" i="9"/>
  <c r="E106" i="9"/>
  <c r="G95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8" i="9"/>
  <c r="E95" i="9"/>
  <c r="I95" i="9"/>
  <c r="M95" i="9"/>
  <c r="O95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8" i="9"/>
  <c r="Q95" i="9"/>
  <c r="C11" i="15" l="1"/>
  <c r="Q8" i="12"/>
  <c r="Q11" i="12" s="1"/>
  <c r="S109" i="11"/>
  <c r="U29" i="11" s="1"/>
  <c r="O109" i="11"/>
  <c r="Q109" i="11"/>
  <c r="O24" i="8"/>
  <c r="Q24" i="8"/>
  <c r="S24" i="8"/>
  <c r="I11" i="7"/>
  <c r="L11" i="7"/>
  <c r="N11" i="7"/>
  <c r="Q11" i="7"/>
  <c r="S11" i="6"/>
  <c r="Q11" i="6"/>
  <c r="O11" i="6"/>
  <c r="M11" i="6"/>
  <c r="K11" i="6"/>
  <c r="S12" i="3"/>
  <c r="Q12" i="3"/>
  <c r="AG12" i="3"/>
  <c r="AI12" i="3"/>
  <c r="G11" i="15" l="1"/>
  <c r="U11" i="11"/>
  <c r="U17" i="11"/>
  <c r="U23" i="11"/>
  <c r="U41" i="11"/>
  <c r="U47" i="11"/>
  <c r="U53" i="11"/>
  <c r="U59" i="11"/>
  <c r="U65" i="11"/>
  <c r="U71" i="11"/>
  <c r="U77" i="11"/>
  <c r="U83" i="11"/>
  <c r="U89" i="11"/>
  <c r="U95" i="11"/>
  <c r="U101" i="11"/>
  <c r="U107" i="11"/>
  <c r="U12" i="11"/>
  <c r="U18" i="11"/>
  <c r="U24" i="11"/>
  <c r="U42" i="11"/>
  <c r="U48" i="11"/>
  <c r="U54" i="11"/>
  <c r="U60" i="11"/>
  <c r="U66" i="11"/>
  <c r="U72" i="11"/>
  <c r="U13" i="11"/>
  <c r="U19" i="11"/>
  <c r="U25" i="11"/>
  <c r="U37" i="11"/>
  <c r="U43" i="11"/>
  <c r="U49" i="11"/>
  <c r="U55" i="11"/>
  <c r="U61" i="11"/>
  <c r="U67" i="11"/>
  <c r="U73" i="11"/>
  <c r="U79" i="11"/>
  <c r="U85" i="11"/>
  <c r="U91" i="11"/>
  <c r="U97" i="11"/>
  <c r="U103" i="11"/>
  <c r="U8" i="11"/>
  <c r="U14" i="11"/>
  <c r="U20" i="11"/>
  <c r="U26" i="11"/>
  <c r="U38" i="11"/>
  <c r="U44" i="11"/>
  <c r="U50" i="11"/>
  <c r="U56" i="11"/>
  <c r="U62" i="11"/>
  <c r="U68" i="11"/>
  <c r="U74" i="11"/>
  <c r="U80" i="11"/>
  <c r="U86" i="11"/>
  <c r="U92" i="11"/>
  <c r="U98" i="11"/>
  <c r="U104" i="11"/>
  <c r="U9" i="11"/>
  <c r="U15" i="11"/>
  <c r="U21" i="11"/>
  <c r="U27" i="11"/>
  <c r="U33" i="11"/>
  <c r="U39" i="11"/>
  <c r="U45" i="11"/>
  <c r="U51" i="11"/>
  <c r="U57" i="11"/>
  <c r="U63" i="11"/>
  <c r="U69" i="11"/>
  <c r="U75" i="11"/>
  <c r="U81" i="11"/>
  <c r="U87" i="11"/>
  <c r="U93" i="11"/>
  <c r="U99" i="11"/>
  <c r="U105" i="11"/>
  <c r="U10" i="11"/>
  <c r="U16" i="11"/>
  <c r="U22" i="11"/>
  <c r="U28" i="11"/>
  <c r="U34" i="11"/>
  <c r="U40" i="11"/>
  <c r="U46" i="11"/>
  <c r="U52" i="11"/>
  <c r="U58" i="11"/>
  <c r="U64" i="11"/>
  <c r="U70" i="11"/>
  <c r="U76" i="11"/>
  <c r="U82" i="11"/>
  <c r="U88" i="11"/>
  <c r="U94" i="11"/>
  <c r="U100" i="11"/>
  <c r="U106" i="11"/>
  <c r="U78" i="11"/>
  <c r="U84" i="11"/>
  <c r="U90" i="11"/>
  <c r="U96" i="11"/>
  <c r="U102" i="11"/>
  <c r="U108" i="11"/>
  <c r="U35" i="11"/>
  <c r="U30" i="11"/>
  <c r="U36" i="11"/>
  <c r="U31" i="11"/>
  <c r="U32" i="11"/>
  <c r="Y96" i="1"/>
  <c r="E96" i="1"/>
  <c r="G96" i="1"/>
  <c r="K96" i="1"/>
  <c r="Q96" i="1"/>
  <c r="S96" i="1"/>
  <c r="U96" i="1"/>
  <c r="W96" i="1"/>
  <c r="U109" i="11" l="1"/>
</calcChain>
</file>

<file path=xl/sharedStrings.xml><?xml version="1.0" encoding="utf-8"?>
<sst xmlns="http://schemas.openxmlformats.org/spreadsheetml/2006/main" count="779" uniqueCount="207">
  <si>
    <t xml:space="preserve">صندوق سهامی کارگزاری پارسیان </t>
  </si>
  <si>
    <t>صورت وضعیت پورتفوی</t>
  </si>
  <si>
    <t>برای ماه منتهی به 1402/07/27</t>
  </si>
  <si>
    <t>نام شرکت</t>
  </si>
  <si>
    <t>1402/06/27</t>
  </si>
  <si>
    <t>تغییرات طی دوره</t>
  </si>
  <si>
    <t>1402/07/27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</si>
  <si>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</si>
  <si>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</si>
  <si>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</si>
  <si>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</si>
  <si>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</si>
  <si>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</si>
  <si>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</si>
  <si>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</si>
  <si>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نگین گردشگری ایرانیان</t>
  </si>
  <si>
    <t>ایران خودرو دیزل</t>
  </si>
  <si>
    <t>ایران‌ ترانسفو</t>
  </si>
  <si>
    <t>ایران‌ خودرو</t>
  </si>
  <si>
    <t>بانک  پاسارگاد</t>
  </si>
  <si>
    <t>بانک تجارت</t>
  </si>
  <si>
    <t>بانک خاورمیانه</t>
  </si>
  <si>
    <t>بانک سامان</t>
  </si>
  <si>
    <t>بانک صادرات ایران</t>
  </si>
  <si>
    <t>بانک ملت</t>
  </si>
  <si>
    <t>بانک‌اقتصادنوین‌</t>
  </si>
  <si>
    <t>بهمن  دیزل</t>
  </si>
  <si>
    <t>بورس اوراق بهادار تهران</t>
  </si>
  <si>
    <t>بورس کالای ایران</t>
  </si>
  <si>
    <t>پارس خودرو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</si>
  <si>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</si>
  <si>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</si>
  <si>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</si>
  <si>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</si>
  <si>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</si>
  <si>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</si>
  <si>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</si>
  <si>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</si>
  <si>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زاگرس</t>
  </si>
  <si>
    <t>پتروشیمی شازند</t>
  </si>
  <si>
    <t>پتروشیمی نوری</t>
  </si>
  <si>
    <t>پتروشیمی‌شیراز</t>
  </si>
  <si>
    <t>پخش رازی</t>
  </si>
  <si>
    <t>پلیمر آریا ساسول</t>
  </si>
  <si>
    <t>پویا زرکان آق دره</t>
  </si>
  <si>
    <t>تامین سرمایه کیمیا</t>
  </si>
  <si>
    <t>تایدواترخاورمیانه</t>
  </si>
  <si>
    <t>تراکتورسازی‌ایران‌</t>
  </si>
  <si>
    <t>توسعه معادن وص.معدنی خاورمیانه</t>
  </si>
  <si>
    <t>توسعه‌معادن‌وفلزات‌</t>
  </si>
  <si>
    <t>تولید ژلاتین کپسول ایران</t>
  </si>
  <si>
    <t>چرخشگر</t>
  </si>
  <si>
    <t>داده گسترعصرنوین-های وب</t>
  </si>
  <si>
    <t>داروسازی دانا</t>
  </si>
  <si>
    <t>زامیاد</t>
  </si>
  <si>
    <t>زغال سنگ پروده طبس</t>
  </si>
  <si>
    <t>س. نفت و گاز و پتروشیمی تأمین</t>
  </si>
  <si>
    <t>سایپا</t>
  </si>
  <si>
    <t>سپید ماکیان</t>
  </si>
  <si>
    <t>سرمایه گذاری پارس آریان</t>
  </si>
  <si>
    <t>سرمایه گذاری تامین اجتماعی</t>
  </si>
  <si>
    <t>سرمایه‌ گذاری‌ ساختمان‌ایران‌</t>
  </si>
  <si>
    <t>سرمایه‌گذاری‌ رنا(هلدینگ‌</t>
  </si>
  <si>
    <t>سرمایه‌گذاری‌ سایپا</t>
  </si>
  <si>
    <t>سرمایه‌گذاری‌غدیر(هلدینگ‌</t>
  </si>
  <si>
    <t>سیم و کابل ابهر</t>
  </si>
  <si>
    <t>سیمان آبیک</t>
  </si>
  <si>
    <t>سیمان فارس و خوزستان</t>
  </si>
  <si>
    <t>سیمان‌اصفهان‌</t>
  </si>
  <si>
    <t>سیمان‌سپاهان‌</t>
  </si>
  <si>
    <t>سیمان‌هرمزگان‌</t>
  </si>
  <si>
    <t>سیمرغ</t>
  </si>
  <si>
    <t>شرکت س استان آذربایجان غربی</t>
  </si>
  <si>
    <t>شیشه‌ همدان‌</t>
  </si>
  <si>
    <t>صنایع پتروشیمی خلیج فارس</t>
  </si>
  <si>
    <t>صنعت غذایی کورش</t>
  </si>
  <si>
    <t>صنعتی زر ماکارون</t>
  </si>
  <si>
    <t>صنعتی‌ بهشهر</t>
  </si>
  <si>
    <t>فرابورس ایران</t>
  </si>
  <si>
    <t>فولاد  خوزستان</t>
  </si>
  <si>
    <t>فولاد مبارکه اصفهان</t>
  </si>
  <si>
    <t>گروه سرمایه گذاری میراث فرهنگی</t>
  </si>
  <si>
    <t>گروه مدیریت سرمایه گذاری امید</t>
  </si>
  <si>
    <t>گروه‌بهمن‌</t>
  </si>
  <si>
    <t>گسترش نفت و گاز پارسیان</t>
  </si>
  <si>
    <t>گسترش‌سرمایه‌گذاری‌ایران‌خودرو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</si>
  <si>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</si>
  <si>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</si>
  <si>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</si>
  <si>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</si>
  <si>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 کشت و صنعت و دامپروری پارس</t>
  </si>
  <si>
    <t>ملی‌ صنایع‌ مس‌ ایران‌</t>
  </si>
  <si>
    <t>نیان الکترونیک</t>
  </si>
  <si>
    <t>کاشی‌ وسرامیک‌ حافظ‌</t>
  </si>
  <si>
    <t>کالسیمین‌</t>
  </si>
  <si>
    <t>کشتیرانی جمهوری اسلامی ایران</t>
  </si>
  <si>
    <t>بین‌المللی‌توسعه‌ساختمان</t>
  </si>
  <si>
    <t>سرامیک‌های‌صنعتی‌اردکان‌</t>
  </si>
  <si>
    <t>سیمان کردستان</t>
  </si>
  <si>
    <t>صنایع پتروشیمی دهدشت</t>
  </si>
  <si>
    <t>کاشی‌ پارس‌</t>
  </si>
  <si>
    <t>ح. گسترش سوخت سبززاگرس(س. عام)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</si>
  <si>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</si>
  <si>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</si>
  <si>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</si>
  <si>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</si>
  <si>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</si>
  <si>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</si>
  <si>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</si>
  <si>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</si>
  <si>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</si>
  <si>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اسنادخزانه-م5بودجه00-030626</t>
  </si>
  <si>
    <t>بله</t>
  </si>
  <si>
    <t>1400/02/22</t>
  </si>
  <si>
    <t>1403/06/26</t>
  </si>
  <si>
    <t>صکوک اجاره کگل0509-بدون ضامن</t>
  </si>
  <si>
    <t>1401/09/02</t>
  </si>
  <si>
    <t>1405/09/02</t>
  </si>
  <si>
    <t>مرابحه عام دولت61-ش.خ0309</t>
  </si>
  <si>
    <t>1399/09/26</t>
  </si>
  <si>
    <t>1403/09/26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</si>
  <si>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</si>
  <si>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</si>
  <si>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</si>
  <si>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</si>
  <si>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</si>
  <si>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</si>
  <si>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</si>
  <si>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</si>
  <si>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</si>
  <si>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پارسیان بهشتی غربی</t>
  </si>
  <si>
    <t>2100009972005</t>
  </si>
  <si>
    <t>حساب جاری</t>
  </si>
  <si>
    <t>1402/02/31</t>
  </si>
  <si>
    <t>47000425198607</t>
  </si>
  <si>
    <t>سپرده کوتاه مدت</t>
  </si>
  <si>
    <t>بانک پارسیان میردامادغربی</t>
  </si>
  <si>
    <t>47001413255601</t>
  </si>
  <si>
    <t>1402/05/07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</si>
  <si>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</si>
  <si>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</si>
  <si>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</si>
  <si>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</si>
  <si>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</si>
  <si>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</si>
  <si>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</si>
  <si>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</si>
  <si>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</si>
  <si>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</si>
  <si>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</si>
  <si>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</si>
  <si>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</si>
  <si>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</si>
  <si>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</si>
  <si>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</si>
  <si>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1402/03/30</t>
  </si>
  <si>
    <t>1402/04/14</t>
  </si>
  <si>
    <t>1402/04/15</t>
  </si>
  <si>
    <t>1402/04/29</t>
  </si>
  <si>
    <t>1402/07/12</t>
  </si>
  <si>
    <t>1402/04/24</t>
  </si>
  <si>
    <t>1402/04/30</t>
  </si>
  <si>
    <t>پارس‌ مینو</t>
  </si>
  <si>
    <t>1402/03/03</t>
  </si>
  <si>
    <t>1402/04/31</t>
  </si>
  <si>
    <t>1402/03/31</t>
  </si>
  <si>
    <t>1402/04/25</t>
  </si>
  <si>
    <t>1402/04/28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</si>
  <si>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</si>
  <si>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</si>
  <si>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</si>
  <si>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</si>
  <si>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</si>
  <si>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صندوق س سهامی کاریزما- اهرمی</t>
  </si>
  <si>
    <t>ح . تامین سرمایه لوتوس پارسیان</t>
  </si>
  <si>
    <t>صندوق پالایشی یکم-سهام</t>
  </si>
  <si>
    <t>تامین سرمایه لوتوس پارسیان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</si>
  <si>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</si>
  <si>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</si>
  <si>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</si>
  <si>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</si>
  <si>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</si>
  <si>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</si>
  <si>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</si>
  <si>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</si>
  <si>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</si>
  <si>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</si>
  <si>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</si>
  <si>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</si>
  <si>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</si>
  <si>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</si>
  <si>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</si>
  <si>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</si>
  <si>
    <t>درآمد ناشی از تغییر قیمت اوراق بهادر با درآمد ثابت</t>
  </si>
  <si>
    <t xml:space="preserve">درآمد ناشی از تغییر ارزش سهام </t>
  </si>
  <si>
    <t xml:space="preserve"> صنایع پتروشیمی خلیج فارس</t>
  </si>
  <si>
    <t>نيرو محركه</t>
  </si>
  <si>
    <t>صنایع غذایی کورش</t>
  </si>
  <si>
    <t xml:space="preserve">بورس انرژی </t>
  </si>
  <si>
    <t>سرمایه گذاری رنا</t>
  </si>
  <si>
    <t>موتورسازان</t>
  </si>
  <si>
    <t>پارس مینو</t>
  </si>
  <si>
    <t>صندوق شاخصی کیان</t>
  </si>
  <si>
    <t>صندوق هرمی مفید</t>
  </si>
  <si>
    <t>حفاری شمال</t>
  </si>
  <si>
    <t xml:space="preserve">جمع </t>
  </si>
  <si>
    <t>سایر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</si>
</sst>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00"/>
    <numFmt numFmtId="165" formatCode="_(* #,##0_);_(* \(#,##0\);_(* &quot;-&quot;??_);_(@_)"/>
  </numFmts>
  <fonts count="13">
    <font>
      <sz val="11"/>
      <name val="Calibri"/>
    </font>
    <font>
      <sz val="11"/>
      <name val="Calibri"/>
      <family val="2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b/>
      <sz val="14"/>
      <color rgb="FF000000"/>
      <name val="B Nazanin"/>
      <charset val="178"/>
    </font>
    <font>
      <sz val="9"/>
      <color rgb="FF000000"/>
      <name val="Tahoma"/>
      <family val="2"/>
    </font>
    <font>
      <b/>
      <sz val="12"/>
      <color rgb="FF000000"/>
      <name val="B Nazanin"/>
      <charset val="178"/>
    </font>
    <font>
      <b/>
      <sz val="11"/>
      <color rgb="FF000000"/>
      <name val="B Nazanin"/>
      <charset val="178"/>
    </font>
    <font>
      <sz val="12"/>
      <color theme="1"/>
      <name val="B Nazanin"/>
      <charset val="178"/>
    </font>
    <font>
      <b/>
      <sz val="16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2" fontId="2" fillId="0" borderId="0" xfId="0" applyNumberFormat="1" applyFont="1"/>
    <xf numFmtId="3" fontId="2" fillId="0" borderId="2" xfId="0" applyNumberFormat="1" applyFont="1" applyBorder="1"/>
    <xf numFmtId="2" fontId="2" fillId="0" borderId="2" xfId="0" applyNumberFormat="1" applyFont="1" applyBorder="1"/>
    <xf numFmtId="0" fontId="4" fillId="0" borderId="0" xfId="0" applyFont="1" applyAlignment="1">
      <alignment horizontal="right" indent="1"/>
    </xf>
    <xf numFmtId="0" fontId="2" fillId="0" borderId="0" xfId="0" applyFont="1" applyAlignment="1">
      <alignment horizontal="right" indent="1"/>
    </xf>
    <xf numFmtId="164" fontId="2" fillId="0" borderId="0" xfId="0" applyNumberFormat="1" applyFont="1"/>
    <xf numFmtId="3" fontId="2" fillId="0" borderId="0" xfId="0" applyNumberFormat="1" applyFont="1" applyBorder="1"/>
    <xf numFmtId="3" fontId="7" fillId="0" borderId="0" xfId="0" applyNumberFormat="1" applyFont="1"/>
    <xf numFmtId="43" fontId="2" fillId="0" borderId="0" xfId="1" applyFont="1"/>
    <xf numFmtId="0" fontId="2" fillId="0" borderId="3" xfId="0" applyFont="1" applyBorder="1"/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Fill="1"/>
    <xf numFmtId="3" fontId="10" fillId="0" borderId="0" xfId="0" applyNumberFormat="1" applyFont="1" applyFill="1"/>
    <xf numFmtId="0" fontId="10" fillId="0" borderId="0" xfId="0" applyFont="1" applyFill="1"/>
    <xf numFmtId="0" fontId="6" fillId="0" borderId="1" xfId="0" applyFont="1" applyBorder="1" applyAlignment="1">
      <alignment horizontal="center" vertical="center" wrapText="1"/>
    </xf>
    <xf numFmtId="3" fontId="2" fillId="0" borderId="2" xfId="0" applyNumberFormat="1" applyFont="1" applyFill="1" applyBorder="1"/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indent="1"/>
    </xf>
    <xf numFmtId="43" fontId="2" fillId="0" borderId="0" xfId="0" applyNumberFormat="1" applyFont="1"/>
    <xf numFmtId="43" fontId="2" fillId="0" borderId="2" xfId="0" applyNumberFormat="1" applyFont="1" applyBorder="1"/>
    <xf numFmtId="43" fontId="2" fillId="0" borderId="0" xfId="1" applyFont="1" applyFill="1"/>
    <xf numFmtId="165" fontId="2" fillId="0" borderId="2" xfId="0" applyNumberFormat="1" applyFont="1" applyFill="1" applyBorder="1"/>
    <xf numFmtId="43" fontId="2" fillId="0" borderId="0" xfId="0" applyNumberFormat="1" applyFont="1" applyFill="1"/>
    <xf numFmtId="43" fontId="2" fillId="0" borderId="2" xfId="1" applyFont="1" applyBorder="1"/>
    <xf numFmtId="0" fontId="4" fillId="0" borderId="4" xfId="0" applyFont="1" applyBorder="1"/>
    <xf numFmtId="0" fontId="2" fillId="0" borderId="4" xfId="0" applyFont="1" applyBorder="1"/>
    <xf numFmtId="3" fontId="2" fillId="0" borderId="4" xfId="0" applyNumberFormat="1" applyFont="1" applyBorder="1"/>
    <xf numFmtId="0" fontId="4" fillId="0" borderId="3" xfId="0" applyFont="1" applyBorder="1"/>
    <xf numFmtId="0" fontId="2" fillId="0" borderId="3" xfId="0" applyFont="1" applyBorder="1" applyAlignment="1">
      <alignment horizontal="right" indent="1"/>
    </xf>
    <xf numFmtId="0" fontId="3" fillId="0" borderId="0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indent="2"/>
    </xf>
    <xf numFmtId="0" fontId="11" fillId="0" borderId="0" xfId="0" applyFont="1" applyAlignment="1">
      <alignment horizontal="right" indent="3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05"/>
  <sheetViews>
    <sheetView rightToLeft="1" tabSelected="1" topLeftCell="L1" workbookViewId="0">
      <selection activeCell="AB8" sqref="AB8"/>
    </sheetView>
  </sheetViews>
  <sheetFormatPr defaultRowHeight="18.75"/>
  <cols>
    <col min="1" max="1" width="34.42578125" style="8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6.85546875" style="1" bestFit="1" customWidth="1"/>
    <col min="14" max="14" width="1" style="1" customWidth="1"/>
    <col min="15" max="15" width="14.710937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0.140625" style="4" customWidth="1"/>
    <col min="26" max="26" width="1" style="1" customWidth="1"/>
    <col min="27" max="27" width="9.140625" style="1" customWidth="1"/>
    <col min="28" max="28" width="17.85546875" style="1" bestFit="1" customWidth="1"/>
    <col min="29" max="16384" width="9.140625" style="1"/>
  </cols>
  <sheetData>
    <row r="2" spans="1:28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</row>
    <row r="3" spans="1:28" ht="30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8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6" spans="1:28" ht="30">
      <c r="A6" s="34" t="s">
        <v>3</v>
      </c>
      <c r="C6" s="37" t="s">
        <v>4</v>
      </c>
      <c r="D6" s="37" t="s">
        <v>4</v>
      </c>
      <c r="E6" s="37" t="s">
        <v>4</v>
      </c>
      <c r="F6" s="37" t="s">
        <v>4</v>
      </c>
      <c r="G6" s="37" t="s">
        <v>4</v>
      </c>
      <c r="I6" s="37" t="s">
        <v>5</v>
      </c>
      <c r="J6" s="37" t="s">
        <v>5</v>
      </c>
      <c r="K6" s="37" t="s">
        <v>5</v>
      </c>
      <c r="L6" s="37" t="s">
        <v>5</v>
      </c>
      <c r="M6" s="37" t="s">
        <v>5</v>
      </c>
      <c r="N6" s="37" t="s">
        <v>5</v>
      </c>
      <c r="O6" s="37" t="s">
        <v>5</v>
      </c>
      <c r="Q6" s="37" t="s">
        <v>6</v>
      </c>
      <c r="R6" s="37" t="s">
        <v>6</v>
      </c>
      <c r="S6" s="37" t="s">
        <v>6</v>
      </c>
      <c r="T6" s="37" t="s">
        <v>6</v>
      </c>
      <c r="U6" s="37" t="s">
        <v>6</v>
      </c>
      <c r="V6" s="37" t="s">
        <v>6</v>
      </c>
      <c r="W6" s="37" t="s">
        <v>6</v>
      </c>
      <c r="X6" s="37" t="s">
        <v>6</v>
      </c>
      <c r="Y6" s="37" t="s">
        <v>6</v>
      </c>
    </row>
    <row r="7" spans="1:28" ht="30">
      <c r="A7" s="34" t="s">
        <v>3</v>
      </c>
      <c r="C7" s="36" t="s">
        <v>7</v>
      </c>
      <c r="E7" s="36" t="s">
        <v>8</v>
      </c>
      <c r="G7" s="36" t="s">
        <v>9</v>
      </c>
      <c r="I7" s="37" t="s">
        <v>10</v>
      </c>
      <c r="J7" s="37" t="s">
        <v>10</v>
      </c>
      <c r="K7" s="37" t="s">
        <v>10</v>
      </c>
      <c r="M7" s="37" t="s">
        <v>11</v>
      </c>
      <c r="N7" s="37" t="s">
        <v>11</v>
      </c>
      <c r="O7" s="37" t="s">
        <v>11</v>
      </c>
      <c r="Q7" s="36" t="s">
        <v>7</v>
      </c>
      <c r="S7" s="36" t="s">
        <v>12</v>
      </c>
      <c r="U7" s="36" t="s">
        <v>8</v>
      </c>
      <c r="W7" s="36" t="s">
        <v>9</v>
      </c>
      <c r="Y7" s="39" t="s">
        <v>13</v>
      </c>
    </row>
    <row r="8" spans="1:28" ht="30">
      <c r="A8" s="35" t="s">
        <v>3</v>
      </c>
      <c r="C8" s="37" t="s">
        <v>7</v>
      </c>
      <c r="E8" s="37" t="s">
        <v>8</v>
      </c>
      <c r="G8" s="37" t="s">
        <v>9</v>
      </c>
      <c r="I8" s="37" t="s">
        <v>7</v>
      </c>
      <c r="K8" s="37" t="s">
        <v>8</v>
      </c>
      <c r="M8" s="37" t="s">
        <v>7</v>
      </c>
      <c r="O8" s="37" t="s">
        <v>14</v>
      </c>
      <c r="Q8" s="37" t="s">
        <v>7</v>
      </c>
      <c r="S8" s="37" t="s">
        <v>12</v>
      </c>
      <c r="U8" s="37" t="s">
        <v>8</v>
      </c>
      <c r="W8" s="37" t="s">
        <v>9</v>
      </c>
      <c r="Y8" s="40" t="s">
        <v>13</v>
      </c>
      <c r="AB8" s="3"/>
    </row>
    <row r="9" spans="1:28" ht="21">
      <c r="A9" s="7" t="s">
        <v>15</v>
      </c>
      <c r="C9" s="3">
        <v>134139</v>
      </c>
      <c r="E9" s="3">
        <v>7459821480</v>
      </c>
      <c r="G9" s="3">
        <v>7527092278.0275002</v>
      </c>
      <c r="I9" s="12">
        <v>0</v>
      </c>
      <c r="J9" s="12"/>
      <c r="K9" s="12">
        <v>0</v>
      </c>
      <c r="L9" s="12"/>
      <c r="M9" s="12">
        <v>0</v>
      </c>
      <c r="N9" s="12"/>
      <c r="O9" s="12">
        <v>0</v>
      </c>
      <c r="Q9" s="3">
        <v>134139</v>
      </c>
      <c r="S9" s="3">
        <v>53050</v>
      </c>
      <c r="U9" s="3">
        <v>7459821480</v>
      </c>
      <c r="W9" s="3">
        <v>7073733309.9975004</v>
      </c>
      <c r="Y9" s="4">
        <v>0.3420305972342696</v>
      </c>
      <c r="AA9" s="9"/>
    </row>
    <row r="10" spans="1:28" ht="21">
      <c r="A10" s="7" t="s">
        <v>16</v>
      </c>
      <c r="C10" s="3">
        <v>4000000</v>
      </c>
      <c r="E10" s="3">
        <v>18286759430</v>
      </c>
      <c r="G10" s="3">
        <v>14075748000</v>
      </c>
      <c r="I10" s="12">
        <v>0</v>
      </c>
      <c r="J10" s="12"/>
      <c r="K10" s="12">
        <v>0</v>
      </c>
      <c r="L10" s="12"/>
      <c r="M10" s="12">
        <v>0</v>
      </c>
      <c r="N10" s="12"/>
      <c r="O10" s="12">
        <v>0</v>
      </c>
      <c r="Q10" s="3">
        <v>4000000</v>
      </c>
      <c r="S10" s="3">
        <v>3316</v>
      </c>
      <c r="U10" s="3">
        <v>18286759430</v>
      </c>
      <c r="W10" s="3">
        <v>13185079200</v>
      </c>
      <c r="Y10" s="4">
        <v>0.63752764144832308</v>
      </c>
      <c r="AA10" s="9"/>
      <c r="AB10" s="1" t="s">
        <v>192</v>
      </c>
    </row>
    <row r="11" spans="1:28" ht="21">
      <c r="A11" s="7" t="s">
        <v>17</v>
      </c>
      <c r="C11" s="3">
        <v>2767000</v>
      </c>
      <c r="E11" s="3">
        <v>7458722415</v>
      </c>
      <c r="G11" s="3">
        <v>8023314532.9499998</v>
      </c>
      <c r="I11" s="12">
        <v>0</v>
      </c>
      <c r="J11" s="12"/>
      <c r="K11" s="12">
        <v>0</v>
      </c>
      <c r="L11" s="12"/>
      <c r="M11" s="12">
        <v>0</v>
      </c>
      <c r="N11" s="12"/>
      <c r="O11" s="12">
        <v>0</v>
      </c>
      <c r="Q11" s="3">
        <v>2767000</v>
      </c>
      <c r="S11" s="3">
        <v>2550</v>
      </c>
      <c r="U11" s="3">
        <v>7458722415</v>
      </c>
      <c r="W11" s="3">
        <v>7013867692.5</v>
      </c>
      <c r="Y11" s="4">
        <v>0.33913596267439311</v>
      </c>
    </row>
    <row r="12" spans="1:28" ht="21">
      <c r="A12" s="7" t="s">
        <v>18</v>
      </c>
      <c r="C12" s="3">
        <v>72500000</v>
      </c>
      <c r="E12" s="3">
        <v>168491432719</v>
      </c>
      <c r="G12" s="3">
        <v>218872414125</v>
      </c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Q12" s="3">
        <v>72500000</v>
      </c>
      <c r="S12" s="3">
        <v>2599</v>
      </c>
      <c r="U12" s="3">
        <v>168491432719</v>
      </c>
      <c r="W12" s="3">
        <v>187306356375</v>
      </c>
      <c r="Y12" s="4">
        <v>9.0566751853893166</v>
      </c>
    </row>
    <row r="13" spans="1:28" ht="21">
      <c r="A13" s="7" t="s">
        <v>19</v>
      </c>
      <c r="C13" s="3">
        <v>2760000</v>
      </c>
      <c r="E13" s="3">
        <v>7467991478</v>
      </c>
      <c r="G13" s="3">
        <v>7492711518</v>
      </c>
      <c r="I13" s="12">
        <v>0</v>
      </c>
      <c r="J13" s="12"/>
      <c r="K13" s="12">
        <v>0</v>
      </c>
      <c r="L13" s="12"/>
      <c r="M13" s="12">
        <v>0</v>
      </c>
      <c r="N13" s="12"/>
      <c r="O13" s="12">
        <v>0</v>
      </c>
      <c r="Q13" s="3">
        <v>2760000</v>
      </c>
      <c r="S13" s="3">
        <v>2705</v>
      </c>
      <c r="U13" s="3">
        <v>7467991478</v>
      </c>
      <c r="W13" s="3">
        <v>7421378490</v>
      </c>
      <c r="Y13" s="4">
        <v>0.35884000795573662</v>
      </c>
    </row>
    <row r="14" spans="1:28" ht="21">
      <c r="A14" s="7" t="s">
        <v>20</v>
      </c>
      <c r="C14" s="3">
        <v>48320001</v>
      </c>
      <c r="E14" s="3">
        <v>92620044616</v>
      </c>
      <c r="G14" s="3">
        <v>125028589675.51199</v>
      </c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Q14" s="3">
        <v>48320001</v>
      </c>
      <c r="S14" s="3">
        <v>2215</v>
      </c>
      <c r="U14" s="3">
        <v>92620044616</v>
      </c>
      <c r="W14" s="3">
        <v>106391980841.821</v>
      </c>
      <c r="Y14" s="4">
        <v>5.1442867794909652</v>
      </c>
    </row>
    <row r="15" spans="1:28" ht="21">
      <c r="A15" s="7" t="s">
        <v>21</v>
      </c>
      <c r="C15" s="3">
        <v>1900000</v>
      </c>
      <c r="E15" s="3">
        <v>7445533543</v>
      </c>
      <c r="G15" s="3">
        <v>7362133110</v>
      </c>
      <c r="I15" s="12">
        <v>0</v>
      </c>
      <c r="J15" s="12"/>
      <c r="K15" s="12">
        <v>0</v>
      </c>
      <c r="L15" s="12"/>
      <c r="M15" s="12">
        <v>0</v>
      </c>
      <c r="N15" s="12"/>
      <c r="O15" s="12">
        <v>0</v>
      </c>
      <c r="Q15" s="3">
        <v>1900000</v>
      </c>
      <c r="S15" s="3">
        <v>3948</v>
      </c>
      <c r="U15" s="3">
        <v>7445533543</v>
      </c>
      <c r="W15" s="3">
        <v>7456567860</v>
      </c>
      <c r="Y15" s="4">
        <v>0.36054149155851634</v>
      </c>
    </row>
    <row r="16" spans="1:28" ht="21">
      <c r="A16" s="7" t="s">
        <v>22</v>
      </c>
      <c r="C16" s="3">
        <v>2359000</v>
      </c>
      <c r="E16" s="3">
        <v>7435752956</v>
      </c>
      <c r="G16" s="3">
        <v>7318632487.9499998</v>
      </c>
      <c r="I16" s="12">
        <v>0</v>
      </c>
      <c r="J16" s="12"/>
      <c r="K16" s="12">
        <v>0</v>
      </c>
      <c r="L16" s="12"/>
      <c r="M16" s="12">
        <v>0</v>
      </c>
      <c r="N16" s="12"/>
      <c r="O16" s="12">
        <v>0</v>
      </c>
      <c r="Q16" s="3">
        <v>2359000</v>
      </c>
      <c r="S16" s="3">
        <v>2982</v>
      </c>
      <c r="U16" s="3">
        <v>7435752956</v>
      </c>
      <c r="W16" s="3">
        <v>6992682498.8999996</v>
      </c>
      <c r="Y16" s="4">
        <v>0.3381116118681094</v>
      </c>
    </row>
    <row r="17" spans="1:25" ht="21">
      <c r="A17" s="7" t="s">
        <v>23</v>
      </c>
      <c r="C17" s="3">
        <v>3325000</v>
      </c>
      <c r="E17" s="3">
        <v>7441050515</v>
      </c>
      <c r="G17" s="3">
        <v>7522672185</v>
      </c>
      <c r="I17" s="3">
        <v>1772000</v>
      </c>
      <c r="K17" s="3">
        <v>3560545255</v>
      </c>
      <c r="M17" s="12">
        <v>0</v>
      </c>
      <c r="N17" s="12"/>
      <c r="O17" s="12">
        <v>0</v>
      </c>
      <c r="Q17" s="3">
        <v>5097000</v>
      </c>
      <c r="S17" s="3">
        <v>1947</v>
      </c>
      <c r="U17" s="3">
        <v>11001595770</v>
      </c>
      <c r="W17" s="3">
        <v>9864812038.9500008</v>
      </c>
      <c r="Y17" s="4">
        <v>0.47698540578526188</v>
      </c>
    </row>
    <row r="18" spans="1:25" ht="21">
      <c r="A18" s="7" t="s">
        <v>24</v>
      </c>
      <c r="C18" s="3">
        <v>26120763</v>
      </c>
      <c r="E18" s="3">
        <v>67515924329</v>
      </c>
      <c r="G18" s="3">
        <v>119830064683.592</v>
      </c>
      <c r="I18" s="12">
        <v>0</v>
      </c>
      <c r="J18" s="12"/>
      <c r="K18" s="12">
        <v>0</v>
      </c>
      <c r="M18" s="12">
        <v>0</v>
      </c>
      <c r="N18" s="12"/>
      <c r="O18" s="12">
        <v>0</v>
      </c>
      <c r="Q18" s="3">
        <v>26120763</v>
      </c>
      <c r="S18" s="3">
        <v>4412</v>
      </c>
      <c r="U18" s="3">
        <v>67515924329</v>
      </c>
      <c r="W18" s="3">
        <v>114559099758.18201</v>
      </c>
      <c r="Y18" s="4">
        <v>5.5391849807983657</v>
      </c>
    </row>
    <row r="19" spans="1:25" ht="21">
      <c r="A19" s="7" t="s">
        <v>25</v>
      </c>
      <c r="C19" s="3">
        <v>15575866</v>
      </c>
      <c r="E19" s="3">
        <v>60964664695</v>
      </c>
      <c r="G19" s="3">
        <v>93673297063.664993</v>
      </c>
      <c r="I19" s="12">
        <v>0</v>
      </c>
      <c r="J19" s="12"/>
      <c r="K19" s="12">
        <v>0</v>
      </c>
      <c r="M19" s="12">
        <v>0</v>
      </c>
      <c r="N19" s="12"/>
      <c r="O19" s="12">
        <v>0</v>
      </c>
      <c r="Q19" s="3">
        <v>15575866</v>
      </c>
      <c r="S19" s="3">
        <v>6770</v>
      </c>
      <c r="U19" s="3">
        <v>60964664695</v>
      </c>
      <c r="W19" s="3">
        <v>104821193573.72099</v>
      </c>
      <c r="Y19" s="4">
        <v>5.0683357527994568</v>
      </c>
    </row>
    <row r="20" spans="1:25" ht="21">
      <c r="A20" s="7" t="s">
        <v>26</v>
      </c>
      <c r="C20" s="3">
        <v>1618000</v>
      </c>
      <c r="E20" s="3">
        <v>7457233239</v>
      </c>
      <c r="G20" s="3">
        <v>7432291170.8999996</v>
      </c>
      <c r="I20" s="12">
        <v>0</v>
      </c>
      <c r="J20" s="12"/>
      <c r="K20" s="12">
        <v>0</v>
      </c>
      <c r="M20" s="12">
        <v>0</v>
      </c>
      <c r="N20" s="12"/>
      <c r="O20" s="12">
        <v>0</v>
      </c>
      <c r="Q20" s="3">
        <v>1618000</v>
      </c>
      <c r="S20" s="3">
        <v>3899</v>
      </c>
      <c r="U20" s="3">
        <v>7457233239</v>
      </c>
      <c r="W20" s="3">
        <v>6271045937.1000004</v>
      </c>
      <c r="Y20" s="4">
        <v>0.30321889349693493</v>
      </c>
    </row>
    <row r="21" spans="1:25" ht="21">
      <c r="A21" s="7" t="s">
        <v>27</v>
      </c>
      <c r="C21" s="3">
        <v>1247504</v>
      </c>
      <c r="E21" s="3">
        <v>7480949921</v>
      </c>
      <c r="G21" s="3">
        <v>7886917393.632</v>
      </c>
      <c r="I21" s="12">
        <v>0</v>
      </c>
      <c r="J21" s="12"/>
      <c r="K21" s="12">
        <v>0</v>
      </c>
      <c r="M21" s="12">
        <v>0</v>
      </c>
      <c r="N21" s="12"/>
      <c r="O21" s="12">
        <v>0</v>
      </c>
      <c r="Q21" s="3">
        <v>1247504</v>
      </c>
      <c r="S21" s="3">
        <v>5480</v>
      </c>
      <c r="U21" s="3">
        <v>7480949921</v>
      </c>
      <c r="W21" s="3">
        <v>6795645804.5760002</v>
      </c>
      <c r="Y21" s="4">
        <v>0.32858445339558745</v>
      </c>
    </row>
    <row r="22" spans="1:25" ht="21">
      <c r="A22" s="7" t="s">
        <v>28</v>
      </c>
      <c r="C22" s="3">
        <v>2249292</v>
      </c>
      <c r="E22" s="3">
        <v>32848202373</v>
      </c>
      <c r="G22" s="3">
        <v>24393764054.466</v>
      </c>
      <c r="I22" s="12">
        <v>0</v>
      </c>
      <c r="J22" s="12"/>
      <c r="K22" s="12">
        <v>0</v>
      </c>
      <c r="M22" s="12">
        <v>0</v>
      </c>
      <c r="N22" s="12"/>
      <c r="O22" s="12">
        <v>0</v>
      </c>
      <c r="Q22" s="3">
        <v>2249292</v>
      </c>
      <c r="S22" s="3">
        <v>9080</v>
      </c>
      <c r="U22" s="3">
        <v>32848202373</v>
      </c>
      <c r="W22" s="3">
        <v>20302051110.408001</v>
      </c>
      <c r="Y22" s="4">
        <v>0.98164892031757534</v>
      </c>
    </row>
    <row r="23" spans="1:25" ht="21">
      <c r="A23" s="7" t="s">
        <v>29</v>
      </c>
      <c r="C23" s="3">
        <v>5951000</v>
      </c>
      <c r="E23" s="3">
        <v>7434558327</v>
      </c>
      <c r="G23" s="3">
        <v>7288008789.6000004</v>
      </c>
      <c r="I23" s="12">
        <v>0</v>
      </c>
      <c r="J23" s="12"/>
      <c r="K23" s="12">
        <v>0</v>
      </c>
      <c r="M23" s="12">
        <v>0</v>
      </c>
      <c r="N23" s="12"/>
      <c r="O23" s="12">
        <v>0</v>
      </c>
      <c r="Q23" s="3">
        <v>5951000</v>
      </c>
      <c r="S23" s="3">
        <v>1114</v>
      </c>
      <c r="U23" s="3">
        <v>7434558327</v>
      </c>
      <c r="W23" s="3">
        <v>6589968986.6999998</v>
      </c>
      <c r="Y23" s="4">
        <v>0.31863952590504319</v>
      </c>
    </row>
    <row r="24" spans="1:25" ht="21">
      <c r="A24" s="7" t="s">
        <v>30</v>
      </c>
      <c r="C24" s="3">
        <v>5810000</v>
      </c>
      <c r="E24" s="3">
        <v>49511822675</v>
      </c>
      <c r="G24" s="3">
        <v>51112559925</v>
      </c>
      <c r="I24" s="12">
        <v>0</v>
      </c>
      <c r="J24" s="12"/>
      <c r="K24" s="12">
        <v>0</v>
      </c>
      <c r="M24" s="12">
        <v>0</v>
      </c>
      <c r="N24" s="12"/>
      <c r="O24" s="12">
        <v>0</v>
      </c>
      <c r="Q24" s="3">
        <v>5810000</v>
      </c>
      <c r="S24" s="3">
        <v>8160</v>
      </c>
      <c r="U24" s="3">
        <v>49511822675</v>
      </c>
      <c r="W24" s="3">
        <v>47127512880</v>
      </c>
      <c r="Y24" s="4">
        <v>2.2787191246990663</v>
      </c>
    </row>
    <row r="25" spans="1:25" ht="21">
      <c r="A25" s="7" t="s">
        <v>31</v>
      </c>
      <c r="C25" s="3">
        <v>646789</v>
      </c>
      <c r="E25" s="3">
        <v>7435058486</v>
      </c>
      <c r="G25" s="3">
        <v>7689569641.1820002</v>
      </c>
      <c r="I25" s="12">
        <v>0</v>
      </c>
      <c r="J25" s="12"/>
      <c r="K25" s="12">
        <v>0</v>
      </c>
      <c r="M25" s="12">
        <v>0</v>
      </c>
      <c r="N25" s="12"/>
      <c r="O25" s="12">
        <v>0</v>
      </c>
      <c r="Q25" s="3">
        <v>646789</v>
      </c>
      <c r="S25" s="3">
        <v>10710</v>
      </c>
      <c r="U25" s="3">
        <v>7435058486</v>
      </c>
      <c r="W25" s="3">
        <v>6885893884.3695002</v>
      </c>
      <c r="Y25" s="4">
        <v>0.33294814697552361</v>
      </c>
    </row>
    <row r="26" spans="1:25" ht="21">
      <c r="A26" s="7" t="s">
        <v>32</v>
      </c>
      <c r="C26" s="3">
        <v>2800000</v>
      </c>
      <c r="E26" s="3">
        <v>37232726390</v>
      </c>
      <c r="G26" s="3">
        <v>36962755200</v>
      </c>
      <c r="I26" s="12">
        <v>0</v>
      </c>
      <c r="J26" s="12"/>
      <c r="K26" s="12">
        <v>0</v>
      </c>
      <c r="M26" s="12">
        <v>0</v>
      </c>
      <c r="N26" s="12"/>
      <c r="O26" s="12">
        <v>0</v>
      </c>
      <c r="Q26" s="3">
        <v>2800000</v>
      </c>
      <c r="S26" s="3">
        <v>11780</v>
      </c>
      <c r="U26" s="3">
        <v>37232726390</v>
      </c>
      <c r="W26" s="3">
        <v>32787745200</v>
      </c>
      <c r="Y26" s="4">
        <v>1.5853597501154619</v>
      </c>
    </row>
    <row r="27" spans="1:25" ht="21">
      <c r="A27" s="7" t="s">
        <v>33</v>
      </c>
      <c r="C27" s="3">
        <v>1603000</v>
      </c>
      <c r="E27" s="3">
        <v>7435387862</v>
      </c>
      <c r="G27" s="3">
        <v>7486085180.6999998</v>
      </c>
      <c r="I27" s="3">
        <v>930000</v>
      </c>
      <c r="K27" s="3">
        <v>3758929503</v>
      </c>
      <c r="M27" s="12">
        <v>0</v>
      </c>
      <c r="N27" s="12"/>
      <c r="O27" s="12">
        <v>0</v>
      </c>
      <c r="Q27" s="3">
        <v>2533000</v>
      </c>
      <c r="S27" s="3">
        <v>4237</v>
      </c>
      <c r="U27" s="3">
        <v>11194317365</v>
      </c>
      <c r="W27" s="3">
        <v>10668463690.049999</v>
      </c>
      <c r="Y27" s="4">
        <v>0.51584373449911847</v>
      </c>
    </row>
    <row r="28" spans="1:25" ht="21">
      <c r="A28" s="7" t="s">
        <v>34</v>
      </c>
      <c r="C28" s="3">
        <v>450000</v>
      </c>
      <c r="E28" s="3">
        <v>22143410488</v>
      </c>
      <c r="G28" s="3">
        <v>23761771200</v>
      </c>
      <c r="I28" s="12">
        <v>0</v>
      </c>
      <c r="J28" s="12"/>
      <c r="K28" s="12">
        <v>0</v>
      </c>
      <c r="L28" s="12"/>
      <c r="M28" s="12">
        <v>0</v>
      </c>
      <c r="N28" s="12"/>
      <c r="O28" s="12">
        <v>0</v>
      </c>
      <c r="Q28" s="3">
        <v>450000</v>
      </c>
      <c r="S28" s="3">
        <v>48140</v>
      </c>
      <c r="U28" s="3">
        <v>22143410488</v>
      </c>
      <c r="W28" s="3">
        <v>21534105150</v>
      </c>
      <c r="Y28" s="4">
        <v>1.0412214487858129</v>
      </c>
    </row>
    <row r="29" spans="1:25" ht="21">
      <c r="A29" s="7" t="s">
        <v>35</v>
      </c>
      <c r="C29" s="3">
        <v>2560000</v>
      </c>
      <c r="E29" s="3">
        <v>7440011312</v>
      </c>
      <c r="G29" s="3">
        <v>7216962048</v>
      </c>
      <c r="I29" s="12">
        <v>0</v>
      </c>
      <c r="J29" s="12"/>
      <c r="K29" s="12">
        <v>0</v>
      </c>
      <c r="L29" s="12"/>
      <c r="M29" s="12">
        <v>0</v>
      </c>
      <c r="N29" s="12"/>
      <c r="O29" s="12">
        <v>0</v>
      </c>
      <c r="Q29" s="3">
        <v>2560000</v>
      </c>
      <c r="S29" s="3">
        <v>2598</v>
      </c>
      <c r="U29" s="3">
        <v>7440011312</v>
      </c>
      <c r="W29" s="3">
        <v>6611307264</v>
      </c>
      <c r="Y29" s="4">
        <v>0.3196712786456441</v>
      </c>
    </row>
    <row r="30" spans="1:25" ht="21">
      <c r="A30" s="7" t="s">
        <v>36</v>
      </c>
      <c r="C30" s="3">
        <v>268092</v>
      </c>
      <c r="E30" s="3">
        <v>49234660092</v>
      </c>
      <c r="G30" s="3">
        <v>45626926133.646004</v>
      </c>
      <c r="I30" s="12">
        <v>0</v>
      </c>
      <c r="J30" s="12"/>
      <c r="K30" s="12">
        <v>0</v>
      </c>
      <c r="L30" s="12"/>
      <c r="M30" s="12">
        <v>0</v>
      </c>
      <c r="N30" s="12"/>
      <c r="O30" s="12">
        <v>0</v>
      </c>
      <c r="Q30" s="3">
        <v>268092</v>
      </c>
      <c r="S30" s="3">
        <v>161980</v>
      </c>
      <c r="U30" s="3">
        <v>49234660092</v>
      </c>
      <c r="W30" s="3">
        <v>43167160184.148003</v>
      </c>
      <c r="Y30" s="4">
        <v>2.0872273425723402</v>
      </c>
    </row>
    <row r="31" spans="1:25" ht="21">
      <c r="A31" s="7" t="s">
        <v>37</v>
      </c>
      <c r="C31" s="3">
        <v>159406</v>
      </c>
      <c r="E31" s="3">
        <v>7459193708</v>
      </c>
      <c r="G31" s="3">
        <v>7244678468.1960001</v>
      </c>
      <c r="I31" s="12">
        <v>0</v>
      </c>
      <c r="J31" s="12"/>
      <c r="K31" s="12">
        <v>0</v>
      </c>
      <c r="L31" s="12"/>
      <c r="M31" s="12">
        <v>0</v>
      </c>
      <c r="N31" s="12"/>
      <c r="O31" s="12">
        <v>0</v>
      </c>
      <c r="Q31" s="3">
        <v>159406</v>
      </c>
      <c r="S31" s="3">
        <v>44300</v>
      </c>
      <c r="U31" s="3">
        <v>7459193708</v>
      </c>
      <c r="W31" s="3">
        <v>7019668769.4899998</v>
      </c>
      <c r="Y31" s="4">
        <v>0.33941645753340727</v>
      </c>
    </row>
    <row r="32" spans="1:25" ht="21">
      <c r="A32" s="7" t="s">
        <v>38</v>
      </c>
      <c r="C32" s="3">
        <v>52600</v>
      </c>
      <c r="E32" s="3">
        <v>7447970977</v>
      </c>
      <c r="G32" s="3">
        <v>7197309679.5</v>
      </c>
      <c r="I32" s="12">
        <v>0</v>
      </c>
      <c r="J32" s="12"/>
      <c r="K32" s="12">
        <v>0</v>
      </c>
      <c r="L32" s="12"/>
      <c r="M32" s="12">
        <v>0</v>
      </c>
      <c r="N32" s="12"/>
      <c r="O32" s="12">
        <v>0</v>
      </c>
      <c r="Q32" s="3">
        <v>52600</v>
      </c>
      <c r="S32" s="3">
        <v>127650</v>
      </c>
      <c r="U32" s="3">
        <v>7447970977</v>
      </c>
      <c r="W32" s="3">
        <v>6674439379.5</v>
      </c>
      <c r="Y32" s="4">
        <v>0.32272385558385142</v>
      </c>
    </row>
    <row r="33" spans="1:25" ht="21">
      <c r="A33" s="7" t="s">
        <v>39</v>
      </c>
      <c r="C33" s="3">
        <v>226580</v>
      </c>
      <c r="E33" s="3">
        <v>7459979035</v>
      </c>
      <c r="G33" s="3">
        <v>7329044366.46</v>
      </c>
      <c r="I33" s="3">
        <v>116700</v>
      </c>
      <c r="K33" s="3">
        <v>3531929075</v>
      </c>
      <c r="M33" s="12">
        <v>0</v>
      </c>
      <c r="N33" s="12"/>
      <c r="O33" s="12">
        <v>0</v>
      </c>
      <c r="Q33" s="3">
        <v>343280</v>
      </c>
      <c r="S33" s="3">
        <v>29780</v>
      </c>
      <c r="U33" s="3">
        <v>10991908110</v>
      </c>
      <c r="W33" s="3">
        <v>10162052273.52</v>
      </c>
      <c r="Y33" s="4">
        <v>0.49135762629410484</v>
      </c>
    </row>
    <row r="34" spans="1:25" ht="21">
      <c r="A34" s="7" t="s">
        <v>40</v>
      </c>
      <c r="C34" s="3">
        <v>52300</v>
      </c>
      <c r="E34" s="3">
        <v>7438148081</v>
      </c>
      <c r="G34" s="3">
        <v>7333022355.75</v>
      </c>
      <c r="I34" s="12">
        <v>0</v>
      </c>
      <c r="J34" s="12"/>
      <c r="K34" s="12">
        <v>0</v>
      </c>
      <c r="L34" s="12"/>
      <c r="M34" s="12">
        <v>0</v>
      </c>
      <c r="N34" s="12"/>
      <c r="O34" s="12">
        <v>0</v>
      </c>
      <c r="Q34" s="3">
        <v>52300</v>
      </c>
      <c r="S34" s="3">
        <v>133040</v>
      </c>
      <c r="U34" s="3">
        <v>7438148081</v>
      </c>
      <c r="W34" s="3">
        <v>6916591947.6000004</v>
      </c>
      <c r="Y34" s="4">
        <v>0.33443246599640386</v>
      </c>
    </row>
    <row r="35" spans="1:25" ht="21">
      <c r="A35" s="7" t="s">
        <v>41</v>
      </c>
      <c r="C35" s="3">
        <v>285000</v>
      </c>
      <c r="E35" s="3">
        <v>7435733432</v>
      </c>
      <c r="G35" s="3">
        <v>7320581820</v>
      </c>
      <c r="I35" s="12">
        <v>0</v>
      </c>
      <c r="J35" s="12"/>
      <c r="K35" s="12">
        <v>0</v>
      </c>
      <c r="L35" s="12"/>
      <c r="M35" s="12">
        <v>0</v>
      </c>
      <c r="N35" s="12"/>
      <c r="O35" s="12">
        <v>0</v>
      </c>
      <c r="Q35" s="3">
        <v>285000</v>
      </c>
      <c r="S35" s="3">
        <v>23140</v>
      </c>
      <c r="U35" s="3">
        <v>7435733432</v>
      </c>
      <c r="W35" s="3">
        <v>6555660345</v>
      </c>
      <c r="Y35" s="4">
        <v>0.31698062745684152</v>
      </c>
    </row>
    <row r="36" spans="1:25" ht="21">
      <c r="A36" s="7" t="s">
        <v>42</v>
      </c>
      <c r="C36" s="3">
        <v>355732</v>
      </c>
      <c r="E36" s="3">
        <v>7459768299</v>
      </c>
      <c r="G36" s="3">
        <v>7443604056.3299999</v>
      </c>
      <c r="I36" s="12">
        <v>0</v>
      </c>
      <c r="J36" s="12"/>
      <c r="K36" s="12">
        <v>0</v>
      </c>
      <c r="L36" s="12"/>
      <c r="M36" s="12">
        <v>0</v>
      </c>
      <c r="N36" s="12"/>
      <c r="O36" s="12">
        <v>0</v>
      </c>
      <c r="Q36" s="3">
        <v>355732</v>
      </c>
      <c r="S36" s="3">
        <v>19280</v>
      </c>
      <c r="U36" s="3">
        <v>7459768299</v>
      </c>
      <c r="W36" s="3">
        <v>6817704807.8879995</v>
      </c>
      <c r="Y36" s="4">
        <v>0.32965105482746959</v>
      </c>
    </row>
    <row r="37" spans="1:25" ht="21">
      <c r="A37" s="7" t="s">
        <v>43</v>
      </c>
      <c r="C37" s="3">
        <v>84800</v>
      </c>
      <c r="E37" s="3">
        <v>7427022071</v>
      </c>
      <c r="G37" s="3">
        <v>7148253312</v>
      </c>
      <c r="I37" s="12">
        <v>0</v>
      </c>
      <c r="J37" s="12"/>
      <c r="K37" s="12">
        <v>0</v>
      </c>
      <c r="L37" s="12"/>
      <c r="M37" s="12">
        <v>0</v>
      </c>
      <c r="N37" s="12"/>
      <c r="O37" s="12">
        <v>0</v>
      </c>
      <c r="Q37" s="3">
        <v>84800</v>
      </c>
      <c r="S37" s="3">
        <v>79150</v>
      </c>
      <c r="U37" s="3">
        <v>7427022071</v>
      </c>
      <c r="W37" s="3">
        <v>6671984076</v>
      </c>
      <c r="Y37" s="4">
        <v>0.3226051362477253</v>
      </c>
    </row>
    <row r="38" spans="1:25" ht="21">
      <c r="A38" s="7" t="s">
        <v>44</v>
      </c>
      <c r="C38" s="3">
        <v>518193</v>
      </c>
      <c r="E38" s="3">
        <v>20475631377</v>
      </c>
      <c r="G38" s="3">
        <v>22226985783.697498</v>
      </c>
      <c r="I38" s="12">
        <v>0</v>
      </c>
      <c r="J38" s="12"/>
      <c r="K38" s="12">
        <v>0</v>
      </c>
      <c r="L38" s="12"/>
      <c r="M38" s="12">
        <v>0</v>
      </c>
      <c r="N38" s="12"/>
      <c r="O38" s="12">
        <v>0</v>
      </c>
      <c r="Q38" s="3">
        <v>518193</v>
      </c>
      <c r="S38" s="3">
        <v>42900</v>
      </c>
      <c r="U38" s="3">
        <v>20475631377</v>
      </c>
      <c r="W38" s="3">
        <v>22098208345.785</v>
      </c>
      <c r="Y38" s="4">
        <v>1.0684970816801738</v>
      </c>
    </row>
    <row r="39" spans="1:25" ht="21">
      <c r="A39" s="7" t="s">
        <v>45</v>
      </c>
      <c r="C39" s="3">
        <v>21200000</v>
      </c>
      <c r="E39" s="3">
        <v>46470156594</v>
      </c>
      <c r="G39" s="3">
        <v>38396572920</v>
      </c>
      <c r="I39" s="12">
        <v>0</v>
      </c>
      <c r="J39" s="12"/>
      <c r="K39" s="12">
        <v>0</v>
      </c>
      <c r="L39" s="12"/>
      <c r="M39" s="12">
        <v>0</v>
      </c>
      <c r="N39" s="12"/>
      <c r="O39" s="12">
        <v>0</v>
      </c>
      <c r="Q39" s="3">
        <v>21200000</v>
      </c>
      <c r="S39" s="3">
        <v>1796</v>
      </c>
      <c r="U39" s="3">
        <v>46470156594</v>
      </c>
      <c r="W39" s="3">
        <v>37848652560</v>
      </c>
      <c r="Y39" s="4">
        <v>1.8300657760610066</v>
      </c>
    </row>
    <row r="40" spans="1:25" ht="21">
      <c r="A40" s="7" t="s">
        <v>46</v>
      </c>
      <c r="C40" s="3">
        <v>1030000</v>
      </c>
      <c r="E40" s="3">
        <v>7459838570</v>
      </c>
      <c r="G40" s="3">
        <v>7423068375</v>
      </c>
      <c r="I40" s="3">
        <v>726683</v>
      </c>
      <c r="K40" s="12">
        <v>0</v>
      </c>
      <c r="M40" s="3">
        <v>-1</v>
      </c>
      <c r="O40" s="3">
        <v>1</v>
      </c>
      <c r="Q40" s="3">
        <v>1756682</v>
      </c>
      <c r="S40" s="3">
        <v>4994</v>
      </c>
      <c r="U40" s="3">
        <v>7459838569</v>
      </c>
      <c r="W40" s="3">
        <v>8720671332.0473995</v>
      </c>
      <c r="Y40" s="4">
        <v>0.42166368072830268</v>
      </c>
    </row>
    <row r="41" spans="1:25" ht="21">
      <c r="A41" s="7" t="s">
        <v>47</v>
      </c>
      <c r="C41" s="3">
        <v>300464</v>
      </c>
      <c r="E41" s="3">
        <v>2525412875</v>
      </c>
      <c r="G41" s="3">
        <v>2628350904.96</v>
      </c>
      <c r="I41" s="12">
        <v>0</v>
      </c>
      <c r="K41" s="12">
        <v>0</v>
      </c>
      <c r="M41" s="12">
        <v>0</v>
      </c>
      <c r="N41" s="12"/>
      <c r="O41" s="12">
        <v>0</v>
      </c>
      <c r="Q41" s="3">
        <v>300464</v>
      </c>
      <c r="S41" s="3">
        <v>8470</v>
      </c>
      <c r="U41" s="3">
        <v>2525412875</v>
      </c>
      <c r="W41" s="3">
        <v>2529787746.0240002</v>
      </c>
      <c r="Y41" s="4">
        <v>0.12232081359720237</v>
      </c>
    </row>
    <row r="42" spans="1:25" ht="21">
      <c r="A42" s="7" t="s">
        <v>48</v>
      </c>
      <c r="C42" s="3">
        <v>875000</v>
      </c>
      <c r="E42" s="3">
        <v>7458028389</v>
      </c>
      <c r="G42" s="3">
        <v>7436736562.5</v>
      </c>
      <c r="I42" s="12">
        <v>0</v>
      </c>
      <c r="K42" s="12">
        <v>0</v>
      </c>
      <c r="M42" s="12">
        <v>0</v>
      </c>
      <c r="N42" s="12"/>
      <c r="O42" s="12">
        <v>0</v>
      </c>
      <c r="Q42" s="3">
        <v>875000</v>
      </c>
      <c r="S42" s="3">
        <v>8450</v>
      </c>
      <c r="U42" s="3">
        <v>7458028389</v>
      </c>
      <c r="W42" s="3">
        <v>7349757187.5</v>
      </c>
      <c r="Y42" s="4">
        <v>0.35537696011448572</v>
      </c>
    </row>
    <row r="43" spans="1:25" ht="21">
      <c r="A43" s="7" t="s">
        <v>49</v>
      </c>
      <c r="C43" s="3">
        <v>1500000</v>
      </c>
      <c r="E43" s="3">
        <v>7437883513</v>
      </c>
      <c r="G43" s="3">
        <v>7285392450</v>
      </c>
      <c r="I43" s="3">
        <v>815000</v>
      </c>
      <c r="K43" s="3">
        <v>3618960237</v>
      </c>
      <c r="M43" s="12">
        <v>0</v>
      </c>
      <c r="N43" s="12"/>
      <c r="O43" s="12">
        <v>0</v>
      </c>
      <c r="Q43" s="3">
        <v>2315000</v>
      </c>
      <c r="S43" s="3">
        <v>4410</v>
      </c>
      <c r="U43" s="3">
        <v>11056843750</v>
      </c>
      <c r="W43" s="3">
        <v>10148405557.5</v>
      </c>
      <c r="Y43" s="4">
        <v>0.49069777749488447</v>
      </c>
    </row>
    <row r="44" spans="1:25" ht="21">
      <c r="A44" s="7" t="s">
        <v>50</v>
      </c>
      <c r="C44" s="3">
        <v>150000</v>
      </c>
      <c r="E44" s="3">
        <v>11479563930</v>
      </c>
      <c r="G44" s="3">
        <v>11294893125</v>
      </c>
      <c r="I44" s="12">
        <v>0</v>
      </c>
      <c r="J44" s="12"/>
      <c r="K44" s="12">
        <v>0</v>
      </c>
      <c r="M44" s="12">
        <v>0</v>
      </c>
      <c r="N44" s="12"/>
      <c r="O44" s="12">
        <v>0</v>
      </c>
      <c r="Q44" s="3">
        <v>150000</v>
      </c>
      <c r="S44" s="3">
        <v>75550</v>
      </c>
      <c r="U44" s="3">
        <v>11479563930</v>
      </c>
      <c r="W44" s="3">
        <v>11265071625</v>
      </c>
      <c r="Y44" s="4">
        <v>0.54469104317800965</v>
      </c>
    </row>
    <row r="45" spans="1:25" ht="21">
      <c r="A45" s="7" t="s">
        <v>51</v>
      </c>
      <c r="C45" s="3">
        <v>2109652</v>
      </c>
      <c r="E45" s="3">
        <v>42467589291</v>
      </c>
      <c r="G45" s="3">
        <v>42109759377.648003</v>
      </c>
      <c r="I45" s="12">
        <v>0</v>
      </c>
      <c r="J45" s="12"/>
      <c r="K45" s="12">
        <v>0</v>
      </c>
      <c r="M45" s="12">
        <v>0</v>
      </c>
      <c r="N45" s="12"/>
      <c r="O45" s="12">
        <v>0</v>
      </c>
      <c r="Q45" s="3">
        <v>2109652</v>
      </c>
      <c r="S45" s="3">
        <v>22700</v>
      </c>
      <c r="U45" s="3">
        <v>42467589291</v>
      </c>
      <c r="W45" s="3">
        <v>47604160252.620003</v>
      </c>
      <c r="Y45" s="4">
        <v>2.3017660757760816</v>
      </c>
    </row>
    <row r="46" spans="1:25" ht="21">
      <c r="A46" s="7" t="s">
        <v>52</v>
      </c>
      <c r="C46" s="3">
        <v>3028300</v>
      </c>
      <c r="E46" s="3">
        <v>7416363247</v>
      </c>
      <c r="G46" s="3">
        <v>7269830100.2250004</v>
      </c>
      <c r="I46" s="12">
        <v>0</v>
      </c>
      <c r="J46" s="12"/>
      <c r="K46" s="12">
        <v>0</v>
      </c>
      <c r="M46" s="12">
        <v>0</v>
      </c>
      <c r="N46" s="12"/>
      <c r="O46" s="12">
        <v>0</v>
      </c>
      <c r="Q46" s="3">
        <v>3028300</v>
      </c>
      <c r="S46" s="3">
        <v>2169</v>
      </c>
      <c r="U46" s="3">
        <v>7416363247</v>
      </c>
      <c r="W46" s="3">
        <v>6529300822.9350004</v>
      </c>
      <c r="Y46" s="4">
        <v>0.31570608646418641</v>
      </c>
    </row>
    <row r="47" spans="1:25" ht="21">
      <c r="A47" s="7" t="s">
        <v>53</v>
      </c>
      <c r="C47" s="3">
        <v>141368</v>
      </c>
      <c r="E47" s="3">
        <v>7433580545</v>
      </c>
      <c r="G47" s="3">
        <v>7391712857.04</v>
      </c>
      <c r="I47" s="12">
        <v>0</v>
      </c>
      <c r="J47" s="12"/>
      <c r="K47" s="12">
        <v>0</v>
      </c>
      <c r="M47" s="12">
        <v>0</v>
      </c>
      <c r="N47" s="12"/>
      <c r="O47" s="12">
        <v>0</v>
      </c>
      <c r="Q47" s="3">
        <v>141368</v>
      </c>
      <c r="S47" s="3">
        <v>52250</v>
      </c>
      <c r="U47" s="3">
        <v>7433580545</v>
      </c>
      <c r="W47" s="3">
        <v>7342528455.8999996</v>
      </c>
      <c r="Y47" s="4">
        <v>0.35502743500828754</v>
      </c>
    </row>
    <row r="48" spans="1:25" ht="21">
      <c r="A48" s="7" t="s">
        <v>54</v>
      </c>
      <c r="C48" s="3">
        <v>2800000</v>
      </c>
      <c r="E48" s="3">
        <v>23809847708</v>
      </c>
      <c r="G48" s="3">
        <v>17034040800</v>
      </c>
      <c r="I48" s="12">
        <v>0</v>
      </c>
      <c r="J48" s="12"/>
      <c r="K48" s="12">
        <v>0</v>
      </c>
      <c r="M48" s="12">
        <v>0</v>
      </c>
      <c r="N48" s="12"/>
      <c r="O48" s="12">
        <v>0</v>
      </c>
      <c r="Q48" s="3">
        <v>2800000</v>
      </c>
      <c r="S48" s="3">
        <v>5660</v>
      </c>
      <c r="U48" s="3">
        <v>23809847708</v>
      </c>
      <c r="W48" s="3">
        <v>15753704400</v>
      </c>
      <c r="Y48" s="4">
        <v>0.76172633154953429</v>
      </c>
    </row>
    <row r="49" spans="1:25" ht="21">
      <c r="A49" s="7" t="s">
        <v>55</v>
      </c>
      <c r="C49" s="3">
        <v>331000</v>
      </c>
      <c r="E49" s="3">
        <v>7461898761</v>
      </c>
      <c r="G49" s="3">
        <v>7370284320</v>
      </c>
      <c r="I49" s="12">
        <v>0</v>
      </c>
      <c r="J49" s="12"/>
      <c r="K49" s="12">
        <v>0</v>
      </c>
      <c r="M49" s="12">
        <v>0</v>
      </c>
      <c r="N49" s="12"/>
      <c r="O49" s="12">
        <v>0</v>
      </c>
      <c r="Q49" s="3">
        <v>331000</v>
      </c>
      <c r="S49" s="3">
        <v>21450</v>
      </c>
      <c r="U49" s="3">
        <v>7461898761</v>
      </c>
      <c r="W49" s="3">
        <v>7057705297.5</v>
      </c>
      <c r="Y49" s="4">
        <v>0.34125560750158485</v>
      </c>
    </row>
    <row r="50" spans="1:25" ht="21">
      <c r="A50" s="7" t="s">
        <v>56</v>
      </c>
      <c r="C50" s="3">
        <v>418800</v>
      </c>
      <c r="E50" s="3">
        <v>7436212332</v>
      </c>
      <c r="G50" s="3">
        <v>7376980240.8000002</v>
      </c>
      <c r="I50" s="12">
        <v>0</v>
      </c>
      <c r="J50" s="12"/>
      <c r="K50" s="12">
        <v>0</v>
      </c>
      <c r="M50" s="12">
        <v>0</v>
      </c>
      <c r="N50" s="12"/>
      <c r="O50" s="12">
        <v>0</v>
      </c>
      <c r="Q50" s="3">
        <v>418800</v>
      </c>
      <c r="S50" s="3">
        <v>17150</v>
      </c>
      <c r="U50" s="3">
        <v>7436212332</v>
      </c>
      <c r="W50" s="3">
        <v>7139684601</v>
      </c>
      <c r="Y50" s="4">
        <v>0.34521948752195902</v>
      </c>
    </row>
    <row r="51" spans="1:25" ht="21">
      <c r="A51" s="7" t="s">
        <v>57</v>
      </c>
      <c r="C51" s="3">
        <v>40619240</v>
      </c>
      <c r="E51" s="3">
        <v>88242697067</v>
      </c>
      <c r="G51" s="3">
        <v>101226531693.65401</v>
      </c>
      <c r="I51" s="12">
        <v>0</v>
      </c>
      <c r="J51" s="12"/>
      <c r="K51" s="12">
        <v>0</v>
      </c>
      <c r="M51" s="12">
        <v>0</v>
      </c>
      <c r="N51" s="12"/>
      <c r="O51" s="12">
        <v>0</v>
      </c>
      <c r="Q51" s="3">
        <v>40619240</v>
      </c>
      <c r="S51" s="3">
        <v>2247</v>
      </c>
      <c r="U51" s="3">
        <v>88242697067</v>
      </c>
      <c r="W51" s="3">
        <v>90728367257.934006</v>
      </c>
      <c r="Y51" s="4">
        <v>4.3869165374757797</v>
      </c>
    </row>
    <row r="52" spans="1:25" ht="21">
      <c r="A52" s="7" t="s">
        <v>58</v>
      </c>
      <c r="C52" s="3">
        <v>266000</v>
      </c>
      <c r="E52" s="3">
        <v>7385854909</v>
      </c>
      <c r="G52" s="3">
        <v>7660169181</v>
      </c>
      <c r="I52" s="3">
        <v>20000</v>
      </c>
      <c r="K52" s="3">
        <v>516478838</v>
      </c>
      <c r="M52" s="12">
        <v>0</v>
      </c>
      <c r="N52" s="12"/>
      <c r="O52" s="12">
        <v>0</v>
      </c>
      <c r="Q52" s="3">
        <v>286000</v>
      </c>
      <c r="S52" s="3">
        <v>26080</v>
      </c>
      <c r="U52" s="3">
        <v>7902333747</v>
      </c>
      <c r="W52" s="3">
        <v>7414499664</v>
      </c>
      <c r="Y52" s="4">
        <v>0.35850740155654914</v>
      </c>
    </row>
    <row r="53" spans="1:25" ht="21">
      <c r="A53" s="7" t="s">
        <v>59</v>
      </c>
      <c r="C53" s="3">
        <v>1752000</v>
      </c>
      <c r="E53" s="3">
        <v>7432808197</v>
      </c>
      <c r="G53" s="3">
        <v>7279786008</v>
      </c>
      <c r="I53" s="12">
        <v>0</v>
      </c>
      <c r="J53" s="12"/>
      <c r="K53" s="12">
        <v>0</v>
      </c>
      <c r="L53" s="12"/>
      <c r="M53" s="12">
        <v>0</v>
      </c>
      <c r="N53" s="12"/>
      <c r="O53" s="12">
        <v>0</v>
      </c>
      <c r="Q53" s="3">
        <v>1752000</v>
      </c>
      <c r="S53" s="3">
        <v>4545</v>
      </c>
      <c r="U53" s="3">
        <v>7432808197</v>
      </c>
      <c r="W53" s="3">
        <v>7915461102</v>
      </c>
      <c r="Y53" s="4">
        <v>0.38272999128696961</v>
      </c>
    </row>
    <row r="54" spans="1:25" ht="21">
      <c r="A54" s="7" t="s">
        <v>60</v>
      </c>
      <c r="C54" s="3">
        <v>15100000</v>
      </c>
      <c r="E54" s="3">
        <v>19901509344</v>
      </c>
      <c r="G54" s="3">
        <v>20128617855</v>
      </c>
      <c r="I54" s="3">
        <v>7700000</v>
      </c>
      <c r="K54" s="3">
        <v>9927136018</v>
      </c>
      <c r="M54" s="12">
        <v>0</v>
      </c>
      <c r="N54" s="12"/>
      <c r="O54" s="12">
        <v>0</v>
      </c>
      <c r="Q54" s="3">
        <v>22800000</v>
      </c>
      <c r="S54" s="3">
        <v>1319</v>
      </c>
      <c r="U54" s="3">
        <v>29828645362</v>
      </c>
      <c r="W54" s="3">
        <v>29894264460</v>
      </c>
      <c r="Y54" s="4">
        <v>1.4454535786190974</v>
      </c>
    </row>
    <row r="55" spans="1:25" ht="21">
      <c r="A55" s="7" t="s">
        <v>61</v>
      </c>
      <c r="C55" s="3">
        <v>4020000</v>
      </c>
      <c r="E55" s="3">
        <v>7462014902</v>
      </c>
      <c r="G55" s="3">
        <v>7476667551</v>
      </c>
      <c r="I55" s="12">
        <v>0</v>
      </c>
      <c r="J55" s="12"/>
      <c r="K55" s="12">
        <v>0</v>
      </c>
      <c r="M55" s="12">
        <v>0</v>
      </c>
      <c r="N55" s="12"/>
      <c r="O55" s="12">
        <v>0</v>
      </c>
      <c r="Q55" s="3">
        <v>4020000</v>
      </c>
      <c r="S55" s="3">
        <v>1500</v>
      </c>
      <c r="U55" s="3">
        <v>7462014902</v>
      </c>
      <c r="W55" s="3">
        <v>5994121500</v>
      </c>
      <c r="Y55" s="4">
        <v>0.28982898657519512</v>
      </c>
    </row>
    <row r="56" spans="1:25" ht="21">
      <c r="A56" s="7" t="s">
        <v>62</v>
      </c>
      <c r="C56" s="3">
        <v>1036000</v>
      </c>
      <c r="E56" s="3">
        <v>7461370063</v>
      </c>
      <c r="G56" s="3">
        <v>7394221044</v>
      </c>
      <c r="I56" s="12">
        <v>0</v>
      </c>
      <c r="J56" s="12"/>
      <c r="K56" s="12">
        <v>0</v>
      </c>
      <c r="M56" s="12">
        <v>0</v>
      </c>
      <c r="N56" s="12"/>
      <c r="O56" s="12">
        <v>0</v>
      </c>
      <c r="Q56" s="3">
        <v>1036000</v>
      </c>
      <c r="S56" s="3">
        <v>5890</v>
      </c>
      <c r="U56" s="3">
        <v>7461370063</v>
      </c>
      <c r="W56" s="3">
        <v>6065732862</v>
      </c>
      <c r="Y56" s="4">
        <v>0.29329155377136046</v>
      </c>
    </row>
    <row r="57" spans="1:25" ht="21">
      <c r="A57" s="7" t="s">
        <v>63</v>
      </c>
      <c r="C57" s="3">
        <v>1410000</v>
      </c>
      <c r="E57" s="3">
        <v>7459613059</v>
      </c>
      <c r="G57" s="3">
        <v>7316406810</v>
      </c>
      <c r="I57" s="12">
        <v>0</v>
      </c>
      <c r="J57" s="12"/>
      <c r="K57" s="12">
        <v>0</v>
      </c>
      <c r="M57" s="12">
        <v>0</v>
      </c>
      <c r="N57" s="12"/>
      <c r="O57" s="12">
        <v>0</v>
      </c>
      <c r="Q57" s="3">
        <v>1410000</v>
      </c>
      <c r="S57" s="3">
        <v>4480</v>
      </c>
      <c r="U57" s="3">
        <v>7459613059</v>
      </c>
      <c r="W57" s="3">
        <v>6279215040</v>
      </c>
      <c r="Y57" s="4">
        <v>0.30361388762822428</v>
      </c>
    </row>
    <row r="58" spans="1:25" ht="21">
      <c r="A58" s="7" t="s">
        <v>64</v>
      </c>
      <c r="C58" s="3">
        <v>960000</v>
      </c>
      <c r="E58" s="3">
        <v>20015356873</v>
      </c>
      <c r="G58" s="3">
        <v>20164105440</v>
      </c>
      <c r="I58" s="12">
        <v>0</v>
      </c>
      <c r="J58" s="12"/>
      <c r="K58" s="12">
        <v>0</v>
      </c>
      <c r="M58" s="12">
        <v>0</v>
      </c>
      <c r="N58" s="12"/>
      <c r="O58" s="12">
        <v>0</v>
      </c>
      <c r="Q58" s="3">
        <v>960000</v>
      </c>
      <c r="S58" s="3">
        <v>20550</v>
      </c>
      <c r="U58" s="3">
        <v>20015356873</v>
      </c>
      <c r="W58" s="3">
        <v>19610618400</v>
      </c>
      <c r="Y58" s="4">
        <v>0.94821662473556378</v>
      </c>
    </row>
    <row r="59" spans="1:25" ht="21">
      <c r="A59" s="7" t="s">
        <v>65</v>
      </c>
      <c r="C59" s="3">
        <v>846526</v>
      </c>
      <c r="E59" s="3">
        <v>15674950947</v>
      </c>
      <c r="G59" s="3">
        <v>26086164279.299999</v>
      </c>
      <c r="I59" s="12">
        <v>0</v>
      </c>
      <c r="J59" s="12"/>
      <c r="K59" s="12">
        <v>0</v>
      </c>
      <c r="M59" s="12">
        <v>0</v>
      </c>
      <c r="N59" s="12"/>
      <c r="O59" s="12">
        <v>0</v>
      </c>
      <c r="Q59" s="3">
        <v>846526</v>
      </c>
      <c r="S59" s="3">
        <v>35500</v>
      </c>
      <c r="U59" s="3">
        <v>15674950947</v>
      </c>
      <c r="W59" s="3">
        <v>29872865545.650002</v>
      </c>
      <c r="Y59" s="4">
        <v>1.444418893943475</v>
      </c>
    </row>
    <row r="60" spans="1:25" ht="21">
      <c r="A60" s="7" t="s">
        <v>66</v>
      </c>
      <c r="C60" s="3">
        <v>314000</v>
      </c>
      <c r="E60" s="3">
        <v>7444834045</v>
      </c>
      <c r="G60" s="3">
        <v>7600406895</v>
      </c>
      <c r="I60" s="3">
        <v>170000</v>
      </c>
      <c r="K60" s="3">
        <v>3622738388</v>
      </c>
      <c r="M60" s="12">
        <v>0</v>
      </c>
      <c r="N60" s="12"/>
      <c r="O60" s="12">
        <v>0</v>
      </c>
      <c r="Q60" s="3">
        <v>484000</v>
      </c>
      <c r="S60" s="3">
        <v>21600</v>
      </c>
      <c r="U60" s="3">
        <v>11067572433</v>
      </c>
      <c r="W60" s="3">
        <v>10392196320</v>
      </c>
      <c r="Y60" s="4">
        <v>0.50248559821753225</v>
      </c>
    </row>
    <row r="61" spans="1:25" ht="21">
      <c r="A61" s="7" t="s">
        <v>67</v>
      </c>
      <c r="C61" s="3">
        <v>219000</v>
      </c>
      <c r="E61" s="3">
        <v>7439067007</v>
      </c>
      <c r="G61" s="3">
        <v>7497482958</v>
      </c>
      <c r="I61" s="12">
        <v>0</v>
      </c>
      <c r="J61" s="12"/>
      <c r="K61" s="12">
        <v>0</v>
      </c>
      <c r="L61" s="12"/>
      <c r="M61" s="12">
        <v>0</v>
      </c>
      <c r="N61" s="12"/>
      <c r="O61" s="12">
        <v>0</v>
      </c>
      <c r="Q61" s="3">
        <v>219000</v>
      </c>
      <c r="S61" s="3">
        <v>31880</v>
      </c>
      <c r="U61" s="3">
        <v>7439067007</v>
      </c>
      <c r="W61" s="3">
        <v>6940178766</v>
      </c>
      <c r="Y61" s="4">
        <v>0.33557294065535176</v>
      </c>
    </row>
    <row r="62" spans="1:25" ht="21">
      <c r="A62" s="7" t="s">
        <v>68</v>
      </c>
      <c r="C62" s="3">
        <v>46400</v>
      </c>
      <c r="E62" s="3">
        <v>7418476299</v>
      </c>
      <c r="G62" s="3">
        <v>7237304287.1999998</v>
      </c>
      <c r="I62" s="12">
        <v>0</v>
      </c>
      <c r="J62" s="12"/>
      <c r="K62" s="12">
        <v>0</v>
      </c>
      <c r="L62" s="12"/>
      <c r="M62" s="12">
        <v>0</v>
      </c>
      <c r="N62" s="12"/>
      <c r="O62" s="12">
        <v>0</v>
      </c>
      <c r="Q62" s="3">
        <v>46400</v>
      </c>
      <c r="S62" s="3">
        <v>119610</v>
      </c>
      <c r="U62" s="3">
        <v>7418476299</v>
      </c>
      <c r="W62" s="3">
        <v>5516882071.1999998</v>
      </c>
      <c r="Y62" s="4">
        <v>0.26675340827688582</v>
      </c>
    </row>
    <row r="63" spans="1:25" ht="21">
      <c r="A63" s="7" t="s">
        <v>69</v>
      </c>
      <c r="C63" s="3">
        <v>332000</v>
      </c>
      <c r="E63" s="3">
        <v>7431822562</v>
      </c>
      <c r="G63" s="3">
        <v>7428853746</v>
      </c>
      <c r="I63" s="12">
        <v>0</v>
      </c>
      <c r="J63" s="12"/>
      <c r="K63" s="12">
        <v>0</v>
      </c>
      <c r="L63" s="12"/>
      <c r="M63" s="12">
        <v>0</v>
      </c>
      <c r="N63" s="12"/>
      <c r="O63" s="12">
        <v>0</v>
      </c>
      <c r="Q63" s="3">
        <v>332000</v>
      </c>
      <c r="S63" s="3">
        <v>21110</v>
      </c>
      <c r="U63" s="3">
        <v>7431822562</v>
      </c>
      <c r="W63" s="3">
        <v>6966819306</v>
      </c>
      <c r="Y63" s="4">
        <v>0.33686106948457489</v>
      </c>
    </row>
    <row r="64" spans="1:25" ht="21">
      <c r="A64" s="7" t="s">
        <v>70</v>
      </c>
      <c r="C64" s="3">
        <v>281880</v>
      </c>
      <c r="E64" s="3">
        <v>7459864303</v>
      </c>
      <c r="G64" s="3">
        <v>7503831358.9200001</v>
      </c>
      <c r="I64" s="12">
        <v>0</v>
      </c>
      <c r="J64" s="12"/>
      <c r="K64" s="12">
        <v>0</v>
      </c>
      <c r="L64" s="12"/>
      <c r="M64" s="12">
        <v>0</v>
      </c>
      <c r="N64" s="12"/>
      <c r="O64" s="12">
        <v>0</v>
      </c>
      <c r="Q64" s="3">
        <v>281880</v>
      </c>
      <c r="S64" s="3">
        <v>22990</v>
      </c>
      <c r="U64" s="3">
        <v>7459864303</v>
      </c>
      <c r="W64" s="3">
        <v>6441862693.8599997</v>
      </c>
      <c r="Y64" s="4">
        <v>0.31147826019509284</v>
      </c>
    </row>
    <row r="65" spans="1:25" ht="21">
      <c r="A65" s="7" t="s">
        <v>71</v>
      </c>
      <c r="C65" s="3">
        <v>267500</v>
      </c>
      <c r="E65" s="3">
        <v>7432941297</v>
      </c>
      <c r="G65" s="3">
        <v>7469366253.75</v>
      </c>
      <c r="I65" s="12">
        <v>0</v>
      </c>
      <c r="J65" s="12"/>
      <c r="K65" s="12">
        <v>0</v>
      </c>
      <c r="L65" s="12"/>
      <c r="M65" s="12">
        <v>0</v>
      </c>
      <c r="N65" s="12"/>
      <c r="O65" s="12">
        <v>0</v>
      </c>
      <c r="Q65" s="3">
        <v>267500</v>
      </c>
      <c r="S65" s="3">
        <v>32150</v>
      </c>
      <c r="U65" s="3">
        <v>7432941297</v>
      </c>
      <c r="W65" s="3">
        <v>8548954256.25</v>
      </c>
      <c r="Y65" s="4">
        <v>0.41336078162023221</v>
      </c>
    </row>
    <row r="66" spans="1:25" ht="21">
      <c r="A66" s="7" t="s">
        <v>72</v>
      </c>
      <c r="C66" s="3">
        <v>52551677</v>
      </c>
      <c r="E66" s="3">
        <v>22862732845</v>
      </c>
      <c r="G66" s="3">
        <v>22410528649.8736</v>
      </c>
      <c r="I66" s="12">
        <v>0</v>
      </c>
      <c r="J66" s="12"/>
      <c r="K66" s="12">
        <v>0</v>
      </c>
      <c r="L66" s="12"/>
      <c r="M66" s="12">
        <v>0</v>
      </c>
      <c r="N66" s="12"/>
      <c r="O66" s="12">
        <v>0</v>
      </c>
      <c r="Q66" s="3">
        <v>52551677</v>
      </c>
      <c r="S66" s="3">
        <v>429</v>
      </c>
      <c r="U66" s="3">
        <v>22862732845</v>
      </c>
      <c r="W66" s="3">
        <v>22410528649.8736</v>
      </c>
      <c r="Y66" s="4">
        <v>1.083598456789246</v>
      </c>
    </row>
    <row r="67" spans="1:25" ht="21">
      <c r="A67" s="7" t="s">
        <v>73</v>
      </c>
      <c r="C67" s="3">
        <v>1303000</v>
      </c>
      <c r="E67" s="3">
        <v>7436289171</v>
      </c>
      <c r="G67" s="3">
        <v>7253384040</v>
      </c>
      <c r="I67" s="12">
        <v>0</v>
      </c>
      <c r="J67" s="12"/>
      <c r="K67" s="12">
        <v>0</v>
      </c>
      <c r="L67" s="12"/>
      <c r="M67" s="12">
        <v>0</v>
      </c>
      <c r="N67" s="12"/>
      <c r="O67" s="12">
        <v>0</v>
      </c>
      <c r="Q67" s="3">
        <v>1303000</v>
      </c>
      <c r="S67" s="3">
        <v>5290</v>
      </c>
      <c r="U67" s="3">
        <v>7436289171</v>
      </c>
      <c r="W67" s="3">
        <v>6851857423.5</v>
      </c>
      <c r="Y67" s="4">
        <v>0.33130240907040881</v>
      </c>
    </row>
    <row r="68" spans="1:25" ht="21">
      <c r="A68" s="7" t="s">
        <v>74</v>
      </c>
      <c r="C68" s="3">
        <v>3016724</v>
      </c>
      <c r="E68" s="3">
        <v>25224257243</v>
      </c>
      <c r="G68" s="3">
        <v>35235600283.349998</v>
      </c>
      <c r="I68" s="12">
        <v>0</v>
      </c>
      <c r="J68" s="12"/>
      <c r="K68" s="12">
        <v>0</v>
      </c>
      <c r="L68" s="12"/>
      <c r="M68" s="12">
        <v>0</v>
      </c>
      <c r="N68" s="12"/>
      <c r="O68" s="12">
        <v>0</v>
      </c>
      <c r="Q68" s="3">
        <v>3016724</v>
      </c>
      <c r="S68" s="3">
        <v>11520</v>
      </c>
      <c r="U68" s="3">
        <v>25224257243</v>
      </c>
      <c r="W68" s="3">
        <v>34545882150.143997</v>
      </c>
      <c r="Y68" s="4">
        <v>1.6703695468839523</v>
      </c>
    </row>
    <row r="69" spans="1:25" ht="21">
      <c r="A69" s="7" t="s">
        <v>75</v>
      </c>
      <c r="C69" s="3">
        <v>880000</v>
      </c>
      <c r="E69" s="3">
        <v>7463884849</v>
      </c>
      <c r="G69" s="3">
        <v>7409251080</v>
      </c>
      <c r="I69" s="12">
        <v>0</v>
      </c>
      <c r="J69" s="12"/>
      <c r="K69" s="12">
        <v>0</v>
      </c>
      <c r="L69" s="12"/>
      <c r="M69" s="12">
        <v>0</v>
      </c>
      <c r="N69" s="12"/>
      <c r="O69" s="12">
        <v>0</v>
      </c>
      <c r="Q69" s="3">
        <v>880000</v>
      </c>
      <c r="S69" s="3">
        <v>7350</v>
      </c>
      <c r="U69" s="3">
        <v>7463884849</v>
      </c>
      <c r="W69" s="3">
        <v>6429515400</v>
      </c>
      <c r="Y69" s="4">
        <v>0.31088124132145306</v>
      </c>
    </row>
    <row r="70" spans="1:25" ht="21">
      <c r="A70" s="7" t="s">
        <v>76</v>
      </c>
      <c r="C70" s="3">
        <v>2115000</v>
      </c>
      <c r="E70" s="3">
        <v>7434506282</v>
      </c>
      <c r="G70" s="3">
        <v>7516136306.25</v>
      </c>
      <c r="I70" s="12">
        <v>0</v>
      </c>
      <c r="J70" s="12"/>
      <c r="K70" s="12">
        <v>0</v>
      </c>
      <c r="L70" s="12"/>
      <c r="M70" s="12">
        <v>0</v>
      </c>
      <c r="N70" s="12"/>
      <c r="O70" s="12">
        <v>0</v>
      </c>
      <c r="Q70" s="3">
        <v>2115000</v>
      </c>
      <c r="S70" s="3">
        <v>3268</v>
      </c>
      <c r="U70" s="3">
        <v>7434506282</v>
      </c>
      <c r="W70" s="3">
        <v>6870694671</v>
      </c>
      <c r="Y70" s="4">
        <v>0.3322132315074901</v>
      </c>
    </row>
    <row r="71" spans="1:25" ht="21">
      <c r="A71" s="7" t="s">
        <v>77</v>
      </c>
      <c r="C71" s="3">
        <v>2557000</v>
      </c>
      <c r="E71" s="3">
        <v>7459972631</v>
      </c>
      <c r="G71" s="3">
        <v>7302550747.0500002</v>
      </c>
      <c r="I71" s="3">
        <v>1411000</v>
      </c>
      <c r="K71" s="3">
        <v>3622644677</v>
      </c>
      <c r="M71" s="12">
        <v>0</v>
      </c>
      <c r="N71" s="12"/>
      <c r="O71" s="12">
        <v>0</v>
      </c>
      <c r="Q71" s="3">
        <v>3968000</v>
      </c>
      <c r="S71" s="3">
        <v>2467</v>
      </c>
      <c r="U71" s="3">
        <v>11082617308</v>
      </c>
      <c r="W71" s="3">
        <v>9730811116.7999992</v>
      </c>
      <c r="Y71" s="4">
        <v>0.47050616583877825</v>
      </c>
    </row>
    <row r="72" spans="1:25" ht="21">
      <c r="A72" s="7" t="s">
        <v>78</v>
      </c>
      <c r="C72" s="3">
        <v>675000</v>
      </c>
      <c r="E72" s="3">
        <v>7438073644</v>
      </c>
      <c r="G72" s="3">
        <v>7904188575</v>
      </c>
      <c r="I72" s="3">
        <v>501750</v>
      </c>
      <c r="K72" s="3">
        <v>2827905400</v>
      </c>
      <c r="M72" s="12">
        <v>0</v>
      </c>
      <c r="N72" s="12"/>
      <c r="O72" s="12">
        <v>0</v>
      </c>
      <c r="Q72" s="3">
        <v>1176750</v>
      </c>
      <c r="S72" s="3">
        <v>8540</v>
      </c>
      <c r="U72" s="3">
        <v>10265979044</v>
      </c>
      <c r="W72" s="3">
        <v>9989650802.25</v>
      </c>
      <c r="Y72" s="4">
        <v>0.48302163515641156</v>
      </c>
    </row>
    <row r="73" spans="1:25" ht="21">
      <c r="A73" s="7" t="s">
        <v>79</v>
      </c>
      <c r="C73" s="3">
        <v>2150000</v>
      </c>
      <c r="E73" s="3">
        <v>7445265579</v>
      </c>
      <c r="G73" s="3">
        <v>7272917122.5</v>
      </c>
      <c r="I73" s="12">
        <v>0</v>
      </c>
      <c r="J73" s="12"/>
      <c r="K73" s="12">
        <v>0</v>
      </c>
      <c r="M73" s="12">
        <v>0</v>
      </c>
      <c r="N73" s="12"/>
      <c r="O73" s="12">
        <v>0</v>
      </c>
      <c r="Q73" s="3">
        <v>2150000</v>
      </c>
      <c r="S73" s="3">
        <v>3253</v>
      </c>
      <c r="U73" s="3">
        <v>7445265579</v>
      </c>
      <c r="W73" s="3">
        <v>6952335997.5</v>
      </c>
      <c r="Y73" s="4">
        <v>0.33616076959495617</v>
      </c>
    </row>
    <row r="74" spans="1:25" ht="21">
      <c r="A74" s="7" t="s">
        <v>80</v>
      </c>
      <c r="C74" s="3">
        <v>6077358</v>
      </c>
      <c r="E74" s="3">
        <v>30264174761</v>
      </c>
      <c r="G74" s="3">
        <v>33649471299.842999</v>
      </c>
      <c r="I74" s="12">
        <v>0</v>
      </c>
      <c r="J74" s="12"/>
      <c r="K74" s="12">
        <v>0</v>
      </c>
      <c r="M74" s="12">
        <v>0</v>
      </c>
      <c r="N74" s="12"/>
      <c r="O74" s="12">
        <v>0</v>
      </c>
      <c r="Q74" s="3">
        <v>6077358</v>
      </c>
      <c r="S74" s="3">
        <v>5230</v>
      </c>
      <c r="U74" s="3">
        <v>30264174761</v>
      </c>
      <c r="W74" s="3">
        <v>31595464075.077</v>
      </c>
      <c r="Y74" s="4">
        <v>1.5277103297376522</v>
      </c>
    </row>
    <row r="75" spans="1:25" ht="21">
      <c r="A75" s="7" t="s">
        <v>81</v>
      </c>
      <c r="C75" s="3">
        <v>1594000</v>
      </c>
      <c r="E75" s="3">
        <v>7455772088</v>
      </c>
      <c r="G75" s="3">
        <v>7539125700.6000004</v>
      </c>
      <c r="I75" s="12">
        <v>0</v>
      </c>
      <c r="J75" s="12"/>
      <c r="K75" s="12">
        <v>0</v>
      </c>
      <c r="M75" s="12">
        <v>0</v>
      </c>
      <c r="N75" s="12"/>
      <c r="O75" s="12">
        <v>0</v>
      </c>
      <c r="Q75" s="3">
        <v>1594000</v>
      </c>
      <c r="S75" s="3">
        <v>3970</v>
      </c>
      <c r="U75" s="3">
        <v>7455772088</v>
      </c>
      <c r="W75" s="3">
        <v>6290527329</v>
      </c>
      <c r="Y75" s="4">
        <v>0.30416086173555856</v>
      </c>
    </row>
    <row r="76" spans="1:25" ht="21">
      <c r="A76" s="7" t="s">
        <v>82</v>
      </c>
      <c r="C76" s="3">
        <v>530000</v>
      </c>
      <c r="E76" s="3">
        <v>7437828199</v>
      </c>
      <c r="G76" s="3">
        <v>7354777140</v>
      </c>
      <c r="I76" s="12">
        <v>0</v>
      </c>
      <c r="J76" s="12"/>
      <c r="K76" s="12">
        <v>0</v>
      </c>
      <c r="M76" s="12">
        <v>0</v>
      </c>
      <c r="N76" s="12"/>
      <c r="O76" s="12">
        <v>0</v>
      </c>
      <c r="Q76" s="3">
        <v>530000</v>
      </c>
      <c r="S76" s="3">
        <v>13800</v>
      </c>
      <c r="U76" s="3">
        <v>7437828199</v>
      </c>
      <c r="W76" s="3">
        <v>7270481700</v>
      </c>
      <c r="Y76" s="4">
        <v>0.35154381555737596</v>
      </c>
    </row>
    <row r="77" spans="1:25" ht="21">
      <c r="A77" s="7" t="s">
        <v>83</v>
      </c>
      <c r="C77" s="3">
        <v>3793000</v>
      </c>
      <c r="E77" s="3">
        <v>7438411443</v>
      </c>
      <c r="G77" s="3">
        <v>7733155314.1499996</v>
      </c>
      <c r="I77" s="3">
        <v>2083000</v>
      </c>
      <c r="K77" s="3">
        <v>3551617265</v>
      </c>
      <c r="M77" s="12">
        <v>0</v>
      </c>
      <c r="N77" s="12"/>
      <c r="O77" s="12">
        <v>0</v>
      </c>
      <c r="Q77" s="3">
        <v>5876000</v>
      </c>
      <c r="S77" s="3">
        <v>1671</v>
      </c>
      <c r="U77" s="3">
        <v>10990028708</v>
      </c>
      <c r="W77" s="3">
        <v>9760374163.7999992</v>
      </c>
      <c r="Y77" s="4">
        <v>0.47193560432314752</v>
      </c>
    </row>
    <row r="78" spans="1:25" ht="21">
      <c r="A78" s="7" t="s">
        <v>84</v>
      </c>
      <c r="C78" s="3">
        <v>3363000</v>
      </c>
      <c r="E78" s="3">
        <v>115208706039</v>
      </c>
      <c r="G78" s="3">
        <v>132783568758</v>
      </c>
      <c r="I78" s="12">
        <v>0</v>
      </c>
      <c r="J78" s="12"/>
      <c r="K78" s="12">
        <v>0</v>
      </c>
      <c r="M78" s="12">
        <v>0</v>
      </c>
      <c r="N78" s="12"/>
      <c r="O78" s="12">
        <v>0</v>
      </c>
      <c r="Q78" s="3">
        <v>3363000</v>
      </c>
      <c r="S78" s="3">
        <v>38320</v>
      </c>
      <c r="U78" s="3">
        <v>115208706039</v>
      </c>
      <c r="W78" s="3">
        <v>128103382548</v>
      </c>
      <c r="Y78" s="4">
        <v>6.1940809075594103</v>
      </c>
    </row>
    <row r="79" spans="1:25" ht="21">
      <c r="A79" s="7" t="s">
        <v>85</v>
      </c>
      <c r="C79" s="3">
        <v>2100000</v>
      </c>
      <c r="E79" s="3">
        <v>7881796400</v>
      </c>
      <c r="G79" s="3">
        <v>10500150150</v>
      </c>
      <c r="I79" s="12">
        <v>0</v>
      </c>
      <c r="J79" s="12"/>
      <c r="K79" s="12">
        <v>0</v>
      </c>
      <c r="M79" s="12">
        <v>0</v>
      </c>
      <c r="N79" s="12"/>
      <c r="O79" s="12">
        <v>0</v>
      </c>
      <c r="Q79" s="3">
        <v>2100000</v>
      </c>
      <c r="S79" s="3">
        <v>4236</v>
      </c>
      <c r="U79" s="3">
        <v>7881796400</v>
      </c>
      <c r="W79" s="3">
        <v>8842671180</v>
      </c>
      <c r="Y79" s="4">
        <v>0.42756264228495949</v>
      </c>
    </row>
    <row r="80" spans="1:25" ht="21">
      <c r="A80" s="7" t="s">
        <v>86</v>
      </c>
      <c r="C80" s="3">
        <v>276000</v>
      </c>
      <c r="E80" s="3">
        <v>7418287857</v>
      </c>
      <c r="G80" s="3">
        <v>7295173902</v>
      </c>
      <c r="I80" s="3">
        <v>142900</v>
      </c>
      <c r="K80" s="3">
        <v>3541552689</v>
      </c>
      <c r="M80" s="12">
        <v>0</v>
      </c>
      <c r="N80" s="12"/>
      <c r="O80" s="12">
        <v>0</v>
      </c>
      <c r="Q80" s="3">
        <v>418900</v>
      </c>
      <c r="S80" s="3">
        <v>24900</v>
      </c>
      <c r="U80" s="3">
        <v>10959840546</v>
      </c>
      <c r="W80" s="3">
        <v>10368547870.5</v>
      </c>
      <c r="Y80" s="4">
        <v>0.50134214355905404</v>
      </c>
    </row>
    <row r="81" spans="1:25" ht="21">
      <c r="A81" s="7" t="s">
        <v>87</v>
      </c>
      <c r="C81" s="3">
        <v>3845884</v>
      </c>
      <c r="E81" s="3">
        <v>32004882992</v>
      </c>
      <c r="G81" s="3">
        <v>39720980288.178001</v>
      </c>
      <c r="I81" s="12">
        <v>0</v>
      </c>
      <c r="J81" s="12"/>
      <c r="K81" s="12">
        <v>0</v>
      </c>
      <c r="M81" s="12">
        <v>0</v>
      </c>
      <c r="N81" s="12"/>
      <c r="O81" s="12">
        <v>0</v>
      </c>
      <c r="Q81" s="3">
        <v>3845884</v>
      </c>
      <c r="S81" s="3">
        <v>8280</v>
      </c>
      <c r="U81" s="3">
        <v>32004882992</v>
      </c>
      <c r="W81" s="3">
        <v>31654448198.855999</v>
      </c>
      <c r="Y81" s="4">
        <v>1.5305623421332792</v>
      </c>
    </row>
    <row r="82" spans="1:25" ht="21">
      <c r="A82" s="7" t="s">
        <v>88</v>
      </c>
      <c r="C82" s="3">
        <v>1180000</v>
      </c>
      <c r="E82" s="3">
        <v>7456380701</v>
      </c>
      <c r="G82" s="3">
        <v>7366308120</v>
      </c>
      <c r="I82" s="3">
        <v>616000</v>
      </c>
      <c r="K82" s="3">
        <v>3553774808</v>
      </c>
      <c r="M82" s="12">
        <v>0</v>
      </c>
      <c r="N82" s="12"/>
      <c r="O82" s="12">
        <v>0</v>
      </c>
      <c r="Q82" s="3">
        <v>1796000</v>
      </c>
      <c r="S82" s="3">
        <v>5830</v>
      </c>
      <c r="U82" s="3">
        <v>11010155509</v>
      </c>
      <c r="W82" s="3">
        <v>10408379454</v>
      </c>
      <c r="Y82" s="4">
        <v>0.50326808841677684</v>
      </c>
    </row>
    <row r="83" spans="1:25" ht="21">
      <c r="A83" s="7" t="s">
        <v>89</v>
      </c>
      <c r="C83" s="3">
        <v>1260000</v>
      </c>
      <c r="E83" s="3">
        <v>7463146324</v>
      </c>
      <c r="G83" s="3">
        <v>7402292730</v>
      </c>
      <c r="I83" s="12">
        <v>0</v>
      </c>
      <c r="J83" s="12"/>
      <c r="K83" s="12">
        <v>0</v>
      </c>
      <c r="L83" s="12"/>
      <c r="M83" s="12">
        <v>0</v>
      </c>
      <c r="N83" s="12"/>
      <c r="O83" s="12">
        <v>0</v>
      </c>
      <c r="Q83" s="3">
        <v>1260000</v>
      </c>
      <c r="S83" s="3">
        <v>5810</v>
      </c>
      <c r="U83" s="3">
        <v>7463146324</v>
      </c>
      <c r="W83" s="3">
        <v>7277042430</v>
      </c>
      <c r="Y83" s="4">
        <v>0.35186104131382639</v>
      </c>
    </row>
    <row r="84" spans="1:25" ht="21">
      <c r="A84" s="7" t="s">
        <v>90</v>
      </c>
      <c r="C84" s="3">
        <v>197000</v>
      </c>
      <c r="E84" s="3">
        <v>7446816999</v>
      </c>
      <c r="G84" s="3">
        <v>7318086754.5</v>
      </c>
      <c r="I84" s="12">
        <v>0</v>
      </c>
      <c r="J84" s="12"/>
      <c r="K84" s="12">
        <v>0</v>
      </c>
      <c r="L84" s="12"/>
      <c r="M84" s="12">
        <v>0</v>
      </c>
      <c r="N84" s="12"/>
      <c r="O84" s="12">
        <v>0</v>
      </c>
      <c r="Q84" s="3">
        <v>197000</v>
      </c>
      <c r="S84" s="3">
        <v>43130</v>
      </c>
      <c r="U84" s="3">
        <v>7446816999</v>
      </c>
      <c r="W84" s="3">
        <v>8446055170.5</v>
      </c>
      <c r="Y84" s="4">
        <v>0.40838538401735791</v>
      </c>
    </row>
    <row r="85" spans="1:25" ht="21">
      <c r="A85" s="7" t="s">
        <v>91</v>
      </c>
      <c r="C85" s="3">
        <v>1000000</v>
      </c>
      <c r="E85" s="3">
        <v>7440898670</v>
      </c>
      <c r="G85" s="3">
        <v>7346029500</v>
      </c>
      <c r="I85" s="12">
        <v>0</v>
      </c>
      <c r="J85" s="12"/>
      <c r="K85" s="12">
        <v>0</v>
      </c>
      <c r="L85" s="12"/>
      <c r="M85" s="12">
        <v>0</v>
      </c>
      <c r="N85" s="12"/>
      <c r="O85" s="12">
        <v>0</v>
      </c>
      <c r="Q85" s="3">
        <v>1000000</v>
      </c>
      <c r="S85" s="3">
        <v>6990</v>
      </c>
      <c r="U85" s="3">
        <v>7440898670</v>
      </c>
      <c r="W85" s="3">
        <v>6948409500</v>
      </c>
      <c r="Y85" s="4">
        <v>0.33597091478617142</v>
      </c>
    </row>
    <row r="86" spans="1:25" ht="21">
      <c r="A86" s="7" t="s">
        <v>92</v>
      </c>
      <c r="C86" s="3">
        <v>220000</v>
      </c>
      <c r="E86" s="3">
        <v>17615980800</v>
      </c>
      <c r="G86" s="3">
        <v>31338420300</v>
      </c>
      <c r="I86" s="12">
        <v>0</v>
      </c>
      <c r="J86" s="12"/>
      <c r="K86" s="12">
        <v>0</v>
      </c>
      <c r="L86" s="12"/>
      <c r="M86" s="12">
        <v>0</v>
      </c>
      <c r="N86" s="12"/>
      <c r="O86" s="12">
        <v>0</v>
      </c>
      <c r="Q86" s="3">
        <v>220000</v>
      </c>
      <c r="S86" s="3">
        <v>141750</v>
      </c>
      <c r="U86" s="3">
        <v>17615980800</v>
      </c>
      <c r="W86" s="3">
        <v>30999449250</v>
      </c>
      <c r="Y86" s="4">
        <v>1.4988916992284345</v>
      </c>
    </row>
    <row r="87" spans="1:25" ht="21">
      <c r="A87" s="7" t="s">
        <v>93</v>
      </c>
      <c r="C87" s="3">
        <v>1049000</v>
      </c>
      <c r="E87" s="3">
        <v>7456981347</v>
      </c>
      <c r="G87" s="3">
        <v>7455722917.5</v>
      </c>
      <c r="I87" s="3">
        <v>400000</v>
      </c>
      <c r="K87" s="3">
        <v>2537468354</v>
      </c>
      <c r="M87" s="12">
        <v>0</v>
      </c>
      <c r="N87" s="12"/>
      <c r="O87" s="12">
        <v>0</v>
      </c>
      <c r="Q87" s="3">
        <v>1449000</v>
      </c>
      <c r="S87" s="3">
        <v>6170</v>
      </c>
      <c r="U87" s="3">
        <v>9994449701</v>
      </c>
      <c r="W87" s="3">
        <v>8887135036.5</v>
      </c>
      <c r="Y87" s="4">
        <v>0.42971256775253969</v>
      </c>
    </row>
    <row r="88" spans="1:25" ht="21">
      <c r="A88" s="7" t="s">
        <v>94</v>
      </c>
      <c r="C88" s="3">
        <v>3503030</v>
      </c>
      <c r="E88" s="3">
        <v>23822960230</v>
      </c>
      <c r="G88" s="3">
        <v>20997587438.145</v>
      </c>
      <c r="I88" s="12">
        <v>0</v>
      </c>
      <c r="J88" s="12"/>
      <c r="K88" s="12">
        <v>0</v>
      </c>
      <c r="L88" s="12"/>
      <c r="M88" s="12">
        <v>0</v>
      </c>
      <c r="N88" s="12"/>
      <c r="O88" s="12">
        <v>0</v>
      </c>
      <c r="Q88" s="3">
        <v>3503030</v>
      </c>
      <c r="S88" s="3">
        <v>5520</v>
      </c>
      <c r="U88" s="3">
        <v>23822960230</v>
      </c>
      <c r="W88" s="3">
        <v>19221672082.68</v>
      </c>
      <c r="Y88" s="4">
        <v>0.92941021299015447</v>
      </c>
    </row>
    <row r="89" spans="1:25" ht="21">
      <c r="A89" s="7" t="s">
        <v>95</v>
      </c>
      <c r="C89" s="3">
        <v>3630000</v>
      </c>
      <c r="E89" s="3">
        <v>60181535092</v>
      </c>
      <c r="G89" s="3">
        <v>47197891620</v>
      </c>
      <c r="I89" s="12">
        <v>0</v>
      </c>
      <c r="J89" s="12"/>
      <c r="K89" s="12">
        <v>0</v>
      </c>
      <c r="L89" s="12"/>
      <c r="M89" s="12">
        <v>0</v>
      </c>
      <c r="N89" s="12"/>
      <c r="O89" s="12">
        <v>0</v>
      </c>
      <c r="Q89" s="3">
        <v>3630000</v>
      </c>
      <c r="S89" s="3">
        <v>11330</v>
      </c>
      <c r="U89" s="3">
        <v>60181535092</v>
      </c>
      <c r="W89" s="3">
        <v>40883188995</v>
      </c>
      <c r="Y89" s="4">
        <v>1.9767923013210558</v>
      </c>
    </row>
    <row r="90" spans="1:25" ht="21">
      <c r="A90" s="7" t="s">
        <v>96</v>
      </c>
      <c r="C90" s="12">
        <v>0</v>
      </c>
      <c r="D90" s="12"/>
      <c r="E90" s="12">
        <v>0</v>
      </c>
      <c r="F90" s="12"/>
      <c r="G90" s="12">
        <v>0</v>
      </c>
      <c r="I90" s="3">
        <v>1866538</v>
      </c>
      <c r="K90" s="3">
        <v>6212467405</v>
      </c>
      <c r="M90" s="12">
        <v>0</v>
      </c>
      <c r="N90" s="12"/>
      <c r="O90" s="12">
        <v>0</v>
      </c>
      <c r="Q90" s="3">
        <v>1866538</v>
      </c>
      <c r="S90" s="3">
        <v>3295</v>
      </c>
      <c r="U90" s="3">
        <v>6212467405</v>
      </c>
      <c r="W90" s="3">
        <v>6113648765.8754997</v>
      </c>
      <c r="Y90" s="4">
        <v>0.29560839333843808</v>
      </c>
    </row>
    <row r="91" spans="1:25" ht="21">
      <c r="A91" s="7" t="s">
        <v>97</v>
      </c>
      <c r="C91" s="12">
        <v>0</v>
      </c>
      <c r="D91" s="12"/>
      <c r="E91" s="12">
        <v>0</v>
      </c>
      <c r="F91" s="12"/>
      <c r="G91" s="12">
        <v>0</v>
      </c>
      <c r="I91" s="3">
        <v>1960000</v>
      </c>
      <c r="K91" s="3">
        <v>10450085717</v>
      </c>
      <c r="M91" s="12">
        <v>0</v>
      </c>
      <c r="N91" s="12"/>
      <c r="O91" s="12">
        <v>0</v>
      </c>
      <c r="Q91" s="3">
        <v>1960000</v>
      </c>
      <c r="S91" s="3">
        <v>5710</v>
      </c>
      <c r="U91" s="3">
        <v>10450085717</v>
      </c>
      <c r="W91" s="3">
        <v>11125009980</v>
      </c>
      <c r="Y91" s="4">
        <v>0.5379187539228778</v>
      </c>
    </row>
    <row r="92" spans="1:25" ht="21">
      <c r="A92" s="7" t="s">
        <v>98</v>
      </c>
      <c r="C92" s="12">
        <v>0</v>
      </c>
      <c r="D92" s="12"/>
      <c r="E92" s="12">
        <v>0</v>
      </c>
      <c r="F92" s="12"/>
      <c r="G92" s="12">
        <v>0</v>
      </c>
      <c r="I92" s="3">
        <v>1209000</v>
      </c>
      <c r="K92" s="3">
        <v>10452601556</v>
      </c>
      <c r="M92" s="12">
        <v>0</v>
      </c>
      <c r="N92" s="12"/>
      <c r="O92" s="12">
        <v>0</v>
      </c>
      <c r="Q92" s="3">
        <v>1209000</v>
      </c>
      <c r="S92" s="3">
        <v>8360</v>
      </c>
      <c r="U92" s="3">
        <v>10452601556</v>
      </c>
      <c r="W92" s="3">
        <v>10047101922</v>
      </c>
      <c r="Y92" s="4">
        <v>0.48579952342823796</v>
      </c>
    </row>
    <row r="93" spans="1:25" ht="21">
      <c r="A93" s="7" t="s">
        <v>99</v>
      </c>
      <c r="C93" s="12">
        <v>0</v>
      </c>
      <c r="D93" s="12"/>
      <c r="E93" s="12">
        <v>0</v>
      </c>
      <c r="F93" s="12"/>
      <c r="G93" s="12">
        <v>0</v>
      </c>
      <c r="I93" s="3">
        <v>139685</v>
      </c>
      <c r="K93" s="3">
        <v>2288275221</v>
      </c>
      <c r="M93" s="12">
        <v>0</v>
      </c>
      <c r="N93" s="12"/>
      <c r="O93" s="12">
        <v>0</v>
      </c>
      <c r="Q93" s="3">
        <v>139685</v>
      </c>
      <c r="S93" s="3">
        <v>15540</v>
      </c>
      <c r="U93" s="3">
        <v>2288275221</v>
      </c>
      <c r="W93" s="3">
        <v>2157789205.8449998</v>
      </c>
      <c r="Y93" s="4">
        <v>0.10433386423230682</v>
      </c>
    </row>
    <row r="94" spans="1:25" ht="21">
      <c r="A94" s="7" t="s">
        <v>100</v>
      </c>
      <c r="C94" s="12">
        <v>0</v>
      </c>
      <c r="D94" s="12"/>
      <c r="E94" s="12">
        <v>0</v>
      </c>
      <c r="F94" s="12"/>
      <c r="G94" s="12">
        <v>0</v>
      </c>
      <c r="I94" s="3">
        <v>1018594</v>
      </c>
      <c r="K94" s="3">
        <v>11194605836</v>
      </c>
      <c r="M94" s="12">
        <v>0</v>
      </c>
      <c r="N94" s="12"/>
      <c r="O94" s="12">
        <v>0</v>
      </c>
      <c r="Q94" s="3">
        <v>1018594</v>
      </c>
      <c r="S94" s="3">
        <v>10440</v>
      </c>
      <c r="U94" s="3">
        <v>11194605836</v>
      </c>
      <c r="W94" s="3">
        <v>10570848337.908001</v>
      </c>
      <c r="Y94" s="4">
        <v>0.51112381706242715</v>
      </c>
    </row>
    <row r="95" spans="1:25" ht="21">
      <c r="A95" s="7" t="s">
        <v>101</v>
      </c>
      <c r="C95" s="12">
        <v>0</v>
      </c>
      <c r="D95" s="12"/>
      <c r="E95" s="12">
        <v>0</v>
      </c>
      <c r="F95" s="12"/>
      <c r="G95" s="12">
        <v>0</v>
      </c>
      <c r="I95" s="3">
        <v>6600000</v>
      </c>
      <c r="K95" s="3">
        <v>10001672946</v>
      </c>
      <c r="M95" s="12">
        <v>0</v>
      </c>
      <c r="N95" s="12"/>
      <c r="O95" s="12">
        <v>0</v>
      </c>
      <c r="Q95" s="3">
        <v>6600000</v>
      </c>
      <c r="S95" s="3">
        <v>1514</v>
      </c>
      <c r="U95" s="3">
        <v>10001672946</v>
      </c>
      <c r="W95" s="3">
        <v>9932945220</v>
      </c>
      <c r="Y95" s="4">
        <v>0.48027979526599995</v>
      </c>
    </row>
    <row r="96" spans="1:25" ht="19.5" thickBot="1">
      <c r="A96" s="33" t="s">
        <v>182</v>
      </c>
      <c r="C96" s="3"/>
      <c r="E96" s="5">
        <f>SUM(E9:E95)</f>
        <v>1612124265136</v>
      </c>
      <c r="G96" s="5">
        <f>SUM(G9:G95)</f>
        <v>1814618596369.6924</v>
      </c>
      <c r="I96" s="3"/>
      <c r="K96" s="5">
        <f>SUM(K9:K95)</f>
        <v>98771389188</v>
      </c>
      <c r="O96" s="3"/>
      <c r="Q96" s="5">
        <f>SUM(Q9:Q95)</f>
        <v>437120709</v>
      </c>
      <c r="S96" s="5">
        <f>SUM(S9:S95)</f>
        <v>1843325</v>
      </c>
      <c r="U96" s="5">
        <f>SUM(U9:U95)</f>
        <v>1710895654323</v>
      </c>
      <c r="W96" s="5">
        <f>SUM(W9:W95)</f>
        <v>1792301279384.7354</v>
      </c>
      <c r="Y96" s="6">
        <f>SUM(Y9:Y95)</f>
        <v>86.661717391197996</v>
      </c>
    </row>
    <row r="97" spans="11:23" ht="19.5" thickTop="1"/>
    <row r="99" spans="11:23">
      <c r="U99" s="3"/>
    </row>
    <row r="101" spans="11:23">
      <c r="K101" s="3">
        <f>E96+K96-U96</f>
        <v>1</v>
      </c>
      <c r="U101" s="3"/>
    </row>
    <row r="102" spans="11:23">
      <c r="U102" s="3"/>
    </row>
    <row r="103" spans="11:23">
      <c r="U103" s="3"/>
      <c r="W103" s="3"/>
    </row>
    <row r="104" spans="11:23">
      <c r="U104" s="3"/>
      <c r="W104" s="3"/>
    </row>
    <row r="105" spans="11:23">
      <c r="W105" s="3"/>
    </row>
  </sheetData>
  <mergeCells count="21">
    <mergeCell ref="A2:Y2"/>
    <mergeCell ref="A4:Y4"/>
    <mergeCell ref="A3:Y3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K14" sqref="K14"/>
    </sheetView>
  </sheetViews>
  <sheetFormatPr defaultRowHeight="18.75"/>
  <cols>
    <col min="1" max="1" width="22.855468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35.7109375" style="1" bestFit="1" customWidth="1"/>
    <col min="8" max="8" width="1" style="1" customWidth="1"/>
    <col min="9" max="9" width="41.140625" style="1" bestFit="1" customWidth="1"/>
    <col min="10" max="10" width="1" style="1" customWidth="1"/>
    <col min="11" max="11" width="35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30">
      <c r="A3" s="38" t="s">
        <v>139</v>
      </c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6" spans="1:11" ht="30">
      <c r="A6" s="37" t="s">
        <v>183</v>
      </c>
      <c r="B6" s="37" t="s">
        <v>183</v>
      </c>
      <c r="C6" s="37" t="s">
        <v>183</v>
      </c>
      <c r="E6" s="37" t="s">
        <v>141</v>
      </c>
      <c r="F6" s="37" t="s">
        <v>141</v>
      </c>
      <c r="G6" s="37" t="s">
        <v>141</v>
      </c>
      <c r="I6" s="37" t="s">
        <v>142</v>
      </c>
      <c r="J6" s="37" t="s">
        <v>142</v>
      </c>
      <c r="K6" s="37" t="s">
        <v>142</v>
      </c>
    </row>
    <row r="7" spans="1:11" ht="30">
      <c r="A7" s="37" t="s">
        <v>184</v>
      </c>
      <c r="C7" s="37" t="s">
        <v>124</v>
      </c>
      <c r="E7" s="37" t="s">
        <v>185</v>
      </c>
      <c r="G7" s="37" t="s">
        <v>186</v>
      </c>
      <c r="I7" s="37" t="s">
        <v>185</v>
      </c>
      <c r="K7" s="37" t="s">
        <v>186</v>
      </c>
    </row>
    <row r="8" spans="1:11" ht="21">
      <c r="A8" s="29" t="s">
        <v>130</v>
      </c>
      <c r="C8" s="30" t="s">
        <v>134</v>
      </c>
      <c r="E8" s="31">
        <f>'سود اوراق بهادار و سپرده بانکی'!L10</f>
        <v>110558501</v>
      </c>
      <c r="G8" s="30" t="s">
        <v>148</v>
      </c>
      <c r="I8" s="31">
        <f>'سود اوراق بهادار و سپرده بانکی'!Q10</f>
        <v>229982403</v>
      </c>
      <c r="K8" s="30" t="s">
        <v>148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rightToLeft="1" workbookViewId="0">
      <selection activeCell="E13" sqref="E13"/>
    </sheetView>
  </sheetViews>
  <sheetFormatPr defaultRowHeight="18.75"/>
  <cols>
    <col min="1" max="1" width="35.7109375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16.855468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>
      <c r="A2" s="38" t="s">
        <v>0</v>
      </c>
      <c r="B2" s="38"/>
      <c r="C2" s="38"/>
      <c r="D2" s="38"/>
      <c r="E2" s="38"/>
    </row>
    <row r="3" spans="1:5" ht="30">
      <c r="A3" s="38" t="s">
        <v>139</v>
      </c>
      <c r="B3" s="38"/>
      <c r="C3" s="38"/>
      <c r="D3" s="38"/>
      <c r="E3" s="38"/>
    </row>
    <row r="4" spans="1:5" ht="30">
      <c r="A4" s="38" t="s">
        <v>2</v>
      </c>
      <c r="B4" s="38"/>
      <c r="C4" s="38"/>
      <c r="D4" s="38"/>
      <c r="E4" s="38"/>
    </row>
    <row r="6" spans="1:5" ht="30">
      <c r="A6" s="36" t="s">
        <v>187</v>
      </c>
      <c r="C6" s="37" t="s">
        <v>141</v>
      </c>
      <c r="E6" s="37" t="s">
        <v>6</v>
      </c>
    </row>
    <row r="7" spans="1:5" ht="30">
      <c r="A7" s="37" t="s">
        <v>187</v>
      </c>
      <c r="C7" s="37" t="s">
        <v>127</v>
      </c>
      <c r="E7" s="37" t="s">
        <v>127</v>
      </c>
    </row>
    <row r="8" spans="1:5" ht="21">
      <c r="A8" s="29" t="s">
        <v>188</v>
      </c>
      <c r="C8" s="31">
        <v>1388929</v>
      </c>
      <c r="E8" s="31">
        <v>205962037</v>
      </c>
    </row>
    <row r="9" spans="1:5" ht="21">
      <c r="A9" s="2" t="s">
        <v>148</v>
      </c>
      <c r="C9" s="3"/>
      <c r="E9" s="3"/>
    </row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rightToLeft="1" workbookViewId="0">
      <selection activeCell="J4" sqref="J4"/>
    </sheetView>
  </sheetViews>
  <sheetFormatPr defaultRowHeight="18.75"/>
  <cols>
    <col min="1" max="1" width="28.5703125" style="1" customWidth="1"/>
    <col min="2" max="2" width="1" style="1" customWidth="1"/>
    <col min="3" max="3" width="28.28515625" style="1" customWidth="1"/>
    <col min="4" max="4" width="1" style="1" customWidth="1"/>
    <col min="5" max="5" width="25.7109375" style="1" bestFit="1" customWidth="1"/>
    <col min="6" max="6" width="1" style="1" customWidth="1"/>
    <col min="7" max="7" width="20" style="1" customWidth="1"/>
    <col min="8" max="8" width="1" style="1" customWidth="1"/>
    <col min="9" max="9" width="9.140625" style="1" customWidth="1"/>
    <col min="10" max="16384" width="9.140625" style="1"/>
  </cols>
  <sheetData>
    <row r="2" spans="1:10" ht="30">
      <c r="A2" s="38" t="s">
        <v>0</v>
      </c>
      <c r="B2" s="38"/>
      <c r="C2" s="38"/>
      <c r="D2" s="38"/>
      <c r="E2" s="38"/>
      <c r="F2" s="38"/>
      <c r="G2" s="38"/>
    </row>
    <row r="3" spans="1:10" ht="30">
      <c r="A3" s="38" t="s">
        <v>139</v>
      </c>
      <c r="B3" s="38"/>
      <c r="C3" s="38"/>
      <c r="D3" s="38"/>
      <c r="E3" s="38"/>
      <c r="F3" s="38"/>
      <c r="G3" s="38"/>
    </row>
    <row r="4" spans="1:10" ht="30">
      <c r="A4" s="38" t="s">
        <v>2</v>
      </c>
      <c r="B4" s="38"/>
      <c r="C4" s="38"/>
      <c r="D4" s="38"/>
      <c r="E4" s="38"/>
      <c r="F4" s="38"/>
      <c r="G4" s="38"/>
      <c r="J4" s="3"/>
    </row>
    <row r="6" spans="1:10" ht="72" customHeight="1">
      <c r="A6" s="37" t="s">
        <v>143</v>
      </c>
      <c r="C6" s="37" t="s">
        <v>127</v>
      </c>
      <c r="E6" s="37" t="s">
        <v>180</v>
      </c>
      <c r="G6" s="54" t="s">
        <v>13</v>
      </c>
    </row>
    <row r="7" spans="1:10" ht="21">
      <c r="A7" s="2" t="s">
        <v>189</v>
      </c>
      <c r="C7" s="3">
        <f>'سرمایه‌گذاری در سهام'!S109</f>
        <v>-214793021892</v>
      </c>
      <c r="E7" s="4">
        <v>108.26244366396868</v>
      </c>
      <c r="F7" s="4"/>
      <c r="G7" s="4">
        <v>-10.38571604836206</v>
      </c>
    </row>
    <row r="8" spans="1:10" ht="21">
      <c r="A8" s="2" t="s">
        <v>190</v>
      </c>
      <c r="C8" s="3">
        <f>'سرمایه‌گذاری در اوراق بهادار'!Q11</f>
        <v>16162731291</v>
      </c>
      <c r="E8" s="4">
        <v>-8.1465252941390993</v>
      </c>
      <c r="F8" s="4"/>
      <c r="G8" s="4">
        <v>0.78150368329332753</v>
      </c>
    </row>
    <row r="9" spans="1:10" ht="21">
      <c r="A9" s="2" t="s">
        <v>191</v>
      </c>
      <c r="C9" s="3">
        <f>'درآمد سپرده بانکی'!I8</f>
        <v>229982403</v>
      </c>
      <c r="E9" s="4">
        <v>-0.11591836982958797</v>
      </c>
      <c r="F9" s="4"/>
      <c r="G9" s="4">
        <v>1.1120156104880109E-2</v>
      </c>
    </row>
    <row r="10" spans="1:10" ht="21">
      <c r="A10" s="2" t="s">
        <v>206</v>
      </c>
      <c r="C10" s="3">
        <f>'سایر درآمدها'!E8</f>
        <v>205962037</v>
      </c>
      <c r="E10" s="4">
        <v>-0.10381134932232743</v>
      </c>
      <c r="F10" s="4"/>
      <c r="G10" s="4">
        <v>9.9587184638604415E-3</v>
      </c>
    </row>
    <row r="11" spans="1:10" ht="19.5" thickBot="1">
      <c r="A11" s="13" t="s">
        <v>205</v>
      </c>
      <c r="C11" s="5">
        <f>SUM(C7:C9)</f>
        <v>-198400308198</v>
      </c>
      <c r="E11" s="6">
        <v>100</v>
      </c>
      <c r="F11" s="4"/>
      <c r="G11" s="6">
        <f>SUM(E11:F11)</f>
        <v>100</v>
      </c>
    </row>
    <row r="12" spans="1:10" ht="19.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7"/>
  <sheetViews>
    <sheetView rightToLeft="1" topLeftCell="B1" zoomScale="80" zoomScaleNormal="80" workbookViewId="0">
      <selection activeCell="AN7" sqref="AN7"/>
    </sheetView>
  </sheetViews>
  <sheetFormatPr defaultRowHeight="18.75"/>
  <cols>
    <col min="1" max="1" width="30.28515625" style="1" bestFit="1" customWidth="1"/>
    <col min="2" max="2" width="1" style="1" customWidth="1"/>
    <col min="3" max="3" width="16.42578125" style="1" customWidth="1"/>
    <col min="4" max="4" width="1" style="1" customWidth="1"/>
    <col min="5" max="5" width="14" style="1" customWidth="1"/>
    <col min="6" max="6" width="1" style="1" customWidth="1"/>
    <col min="7" max="7" width="15.8554687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710937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23.71093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8.855468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8.28515625" style="1" bestFit="1" customWidth="1"/>
    <col min="30" max="30" width="1" style="1" customWidth="1"/>
    <col min="31" max="31" width="23.85546875" style="1" bestFit="1" customWidth="1"/>
    <col min="32" max="32" width="1" style="1" customWidth="1"/>
    <col min="33" max="33" width="18.85546875" style="1" bestFit="1" customWidth="1"/>
    <col min="34" max="34" width="1" style="1" customWidth="1"/>
    <col min="35" max="35" width="23.7109375" style="1" bestFit="1" customWidth="1"/>
    <col min="36" max="36" width="1" style="1" customWidth="1"/>
    <col min="37" max="37" width="15.85546875" style="4" customWidth="1"/>
    <col min="38" max="38" width="1" style="1" customWidth="1"/>
    <col min="39" max="39" width="9.140625" style="1" customWidth="1"/>
    <col min="40" max="16384" width="9.140625" style="1"/>
  </cols>
  <sheetData>
    <row r="2" spans="1:40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3" spans="1:40" ht="30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</row>
    <row r="4" spans="1:40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</row>
    <row r="6" spans="1:40" ht="30">
      <c r="A6" s="37" t="s">
        <v>103</v>
      </c>
      <c r="B6" s="37" t="s">
        <v>103</v>
      </c>
      <c r="C6" s="37" t="s">
        <v>103</v>
      </c>
      <c r="D6" s="37" t="s">
        <v>103</v>
      </c>
      <c r="E6" s="37" t="s">
        <v>103</v>
      </c>
      <c r="F6" s="37" t="s">
        <v>103</v>
      </c>
      <c r="G6" s="37" t="s">
        <v>103</v>
      </c>
      <c r="H6" s="37" t="s">
        <v>103</v>
      </c>
      <c r="I6" s="37" t="s">
        <v>103</v>
      </c>
      <c r="J6" s="37" t="s">
        <v>103</v>
      </c>
      <c r="K6" s="37" t="s">
        <v>103</v>
      </c>
      <c r="L6" s="37" t="s">
        <v>103</v>
      </c>
      <c r="M6" s="37" t="s">
        <v>103</v>
      </c>
      <c r="O6" s="37" t="s">
        <v>4</v>
      </c>
      <c r="P6" s="37" t="s">
        <v>4</v>
      </c>
      <c r="Q6" s="37" t="s">
        <v>4</v>
      </c>
      <c r="R6" s="37" t="s">
        <v>4</v>
      </c>
      <c r="S6" s="37" t="s">
        <v>4</v>
      </c>
      <c r="U6" s="37" t="s">
        <v>5</v>
      </c>
      <c r="V6" s="37" t="s">
        <v>5</v>
      </c>
      <c r="W6" s="37" t="s">
        <v>5</v>
      </c>
      <c r="X6" s="37" t="s">
        <v>5</v>
      </c>
      <c r="Y6" s="37" t="s">
        <v>5</v>
      </c>
      <c r="Z6" s="37" t="s">
        <v>5</v>
      </c>
      <c r="AA6" s="37" t="s">
        <v>5</v>
      </c>
      <c r="AC6" s="37" t="s">
        <v>6</v>
      </c>
      <c r="AD6" s="37" t="s">
        <v>6</v>
      </c>
      <c r="AE6" s="37" t="s">
        <v>6</v>
      </c>
      <c r="AF6" s="37" t="s">
        <v>6</v>
      </c>
      <c r="AG6" s="37" t="s">
        <v>6</v>
      </c>
      <c r="AH6" s="37" t="s">
        <v>6</v>
      </c>
      <c r="AI6" s="37" t="s">
        <v>6</v>
      </c>
      <c r="AJ6" s="37" t="s">
        <v>6</v>
      </c>
      <c r="AK6" s="37" t="s">
        <v>6</v>
      </c>
    </row>
    <row r="7" spans="1:40" ht="30">
      <c r="A7" s="36" t="s">
        <v>104</v>
      </c>
      <c r="C7" s="43" t="s">
        <v>105</v>
      </c>
      <c r="E7" s="43" t="s">
        <v>106</v>
      </c>
      <c r="G7" s="41" t="s">
        <v>107</v>
      </c>
      <c r="I7" s="41" t="s">
        <v>108</v>
      </c>
      <c r="K7" s="36" t="s">
        <v>109</v>
      </c>
      <c r="M7" s="36" t="s">
        <v>102</v>
      </c>
      <c r="O7" s="36" t="s">
        <v>7</v>
      </c>
      <c r="Q7" s="41" t="s">
        <v>8</v>
      </c>
      <c r="S7" s="41" t="s">
        <v>9</v>
      </c>
      <c r="U7" s="37" t="s">
        <v>10</v>
      </c>
      <c r="V7" s="37" t="s">
        <v>10</v>
      </c>
      <c r="W7" s="37" t="s">
        <v>10</v>
      </c>
      <c r="Y7" s="37" t="s">
        <v>11</v>
      </c>
      <c r="Z7" s="37" t="s">
        <v>11</v>
      </c>
      <c r="AA7" s="37" t="s">
        <v>11</v>
      </c>
      <c r="AC7" s="36" t="s">
        <v>7</v>
      </c>
      <c r="AE7" s="36" t="s">
        <v>110</v>
      </c>
      <c r="AG7" s="36" t="s">
        <v>8</v>
      </c>
      <c r="AI7" s="36" t="s">
        <v>9</v>
      </c>
      <c r="AK7" s="45" t="s">
        <v>13</v>
      </c>
      <c r="AN7" s="3"/>
    </row>
    <row r="8" spans="1:40" ht="30">
      <c r="A8" s="37" t="s">
        <v>104</v>
      </c>
      <c r="C8" s="44" t="s">
        <v>105</v>
      </c>
      <c r="E8" s="44" t="s">
        <v>106</v>
      </c>
      <c r="G8" s="42" t="s">
        <v>107</v>
      </c>
      <c r="I8" s="42" t="s">
        <v>108</v>
      </c>
      <c r="K8" s="37" t="s">
        <v>109</v>
      </c>
      <c r="M8" s="37" t="s">
        <v>102</v>
      </c>
      <c r="O8" s="37" t="s">
        <v>7</v>
      </c>
      <c r="Q8" s="42" t="s">
        <v>8</v>
      </c>
      <c r="S8" s="42" t="s">
        <v>9</v>
      </c>
      <c r="U8" s="37" t="s">
        <v>7</v>
      </c>
      <c r="W8" s="37" t="s">
        <v>8</v>
      </c>
      <c r="Y8" s="37" t="s">
        <v>7</v>
      </c>
      <c r="AA8" s="37" t="s">
        <v>14</v>
      </c>
      <c r="AC8" s="37" t="s">
        <v>7</v>
      </c>
      <c r="AE8" s="37" t="s">
        <v>110</v>
      </c>
      <c r="AG8" s="37" t="s">
        <v>8</v>
      </c>
      <c r="AI8" s="37" t="s">
        <v>9</v>
      </c>
      <c r="AK8" s="46" t="s">
        <v>13</v>
      </c>
    </row>
    <row r="9" spans="1:40" ht="21">
      <c r="A9" s="2" t="s">
        <v>111</v>
      </c>
      <c r="C9" s="1" t="s">
        <v>112</v>
      </c>
      <c r="E9" s="1" t="s">
        <v>112</v>
      </c>
      <c r="G9" s="1" t="s">
        <v>113</v>
      </c>
      <c r="I9" s="1" t="s">
        <v>114</v>
      </c>
      <c r="K9" s="12">
        <v>0</v>
      </c>
      <c r="L9" s="12"/>
      <c r="M9" s="12">
        <v>0</v>
      </c>
      <c r="O9" s="3">
        <v>1700</v>
      </c>
      <c r="Q9" s="3">
        <v>1152808908</v>
      </c>
      <c r="S9" s="3">
        <v>1349606339</v>
      </c>
      <c r="U9" s="12">
        <v>0</v>
      </c>
      <c r="V9" s="12"/>
      <c r="W9" s="12">
        <v>0</v>
      </c>
      <c r="X9" s="12"/>
      <c r="Y9" s="12">
        <v>0</v>
      </c>
      <c r="Z9" s="12"/>
      <c r="AA9" s="12">
        <v>0</v>
      </c>
      <c r="AC9" s="3">
        <v>1700</v>
      </c>
      <c r="AE9" s="3">
        <v>811320</v>
      </c>
      <c r="AG9" s="3">
        <v>1152808908</v>
      </c>
      <c r="AI9" s="3">
        <v>1378994012</v>
      </c>
      <c r="AK9" s="4">
        <v>6.6677400014534649E-2</v>
      </c>
    </row>
    <row r="10" spans="1:40" ht="21">
      <c r="A10" s="2" t="s">
        <v>115</v>
      </c>
      <c r="C10" s="1" t="s">
        <v>112</v>
      </c>
      <c r="E10" s="1" t="s">
        <v>112</v>
      </c>
      <c r="G10" s="1" t="s">
        <v>116</v>
      </c>
      <c r="I10" s="1" t="s">
        <v>117</v>
      </c>
      <c r="K10" s="3">
        <v>18.5</v>
      </c>
      <c r="M10" s="3">
        <v>18.5</v>
      </c>
      <c r="O10" s="3">
        <v>40000</v>
      </c>
      <c r="Q10" s="3">
        <v>40004690000</v>
      </c>
      <c r="S10" s="3">
        <v>39992750000</v>
      </c>
      <c r="U10" s="12">
        <v>0</v>
      </c>
      <c r="V10" s="12"/>
      <c r="W10" s="12">
        <v>0</v>
      </c>
      <c r="X10" s="12"/>
      <c r="Y10" s="12">
        <v>0</v>
      </c>
      <c r="Z10" s="12"/>
      <c r="AA10" s="12">
        <v>0</v>
      </c>
      <c r="AC10" s="3">
        <v>40000</v>
      </c>
      <c r="AE10" s="3">
        <v>1000000</v>
      </c>
      <c r="AG10" s="3">
        <v>40004690000</v>
      </c>
      <c r="AI10" s="3">
        <v>39992750000</v>
      </c>
      <c r="AK10" s="4">
        <v>1.9337376132357569</v>
      </c>
    </row>
    <row r="11" spans="1:40" ht="21">
      <c r="A11" s="2" t="s">
        <v>118</v>
      </c>
      <c r="C11" s="1" t="s">
        <v>112</v>
      </c>
      <c r="E11" s="1" t="s">
        <v>112</v>
      </c>
      <c r="G11" s="1" t="s">
        <v>119</v>
      </c>
      <c r="I11" s="1" t="s">
        <v>120</v>
      </c>
      <c r="K11" s="3">
        <v>18</v>
      </c>
      <c r="M11" s="3">
        <v>18</v>
      </c>
      <c r="O11" s="3">
        <v>150000</v>
      </c>
      <c r="Q11" s="3">
        <v>150017187500</v>
      </c>
      <c r="S11" s="3">
        <v>149972812500</v>
      </c>
      <c r="U11" s="12">
        <v>0</v>
      </c>
      <c r="V11" s="12"/>
      <c r="W11" s="12">
        <v>0</v>
      </c>
      <c r="X11" s="12"/>
      <c r="Y11" s="12">
        <v>0</v>
      </c>
      <c r="Z11" s="12"/>
      <c r="AA11" s="12">
        <v>0</v>
      </c>
      <c r="AC11" s="3">
        <v>150000</v>
      </c>
      <c r="AE11" s="3">
        <v>1000000</v>
      </c>
      <c r="AG11" s="10">
        <v>150017187500</v>
      </c>
      <c r="AI11" s="3">
        <v>149972812500</v>
      </c>
      <c r="AK11" s="4">
        <v>7.2515160496340876</v>
      </c>
    </row>
    <row r="12" spans="1:40" ht="19.5" thickBot="1">
      <c r="Q12" s="5">
        <f>SUM(Q9:Q11)</f>
        <v>191174686408</v>
      </c>
      <c r="S12" s="5">
        <f>SUM(S9:S11)</f>
        <v>191315168839</v>
      </c>
      <c r="AG12" s="5">
        <f>SUM(AG9:AG11)</f>
        <v>191174686408</v>
      </c>
      <c r="AI12" s="5">
        <f>SUM(AI9:AI11)</f>
        <v>191344556512</v>
      </c>
      <c r="AK12" s="6">
        <v>9.2519310628843794</v>
      </c>
    </row>
    <row r="13" spans="1:40" ht="19.5" thickTop="1"/>
    <row r="15" spans="1:40">
      <c r="AI15" s="3"/>
    </row>
    <row r="16" spans="1:40">
      <c r="AI16" s="11"/>
    </row>
    <row r="17" spans="35:35">
      <c r="AI17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4"/>
  <sheetViews>
    <sheetView rightToLeft="1" workbookViewId="0">
      <selection activeCell="V11" sqref="V11"/>
    </sheetView>
  </sheetViews>
  <sheetFormatPr defaultRowHeight="18.75"/>
  <cols>
    <col min="1" max="1" width="23.710937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6.4257812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22" ht="30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2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6" spans="1:22" ht="30">
      <c r="A6" s="36" t="s">
        <v>122</v>
      </c>
      <c r="C6" s="37" t="s">
        <v>123</v>
      </c>
      <c r="D6" s="37" t="s">
        <v>123</v>
      </c>
      <c r="E6" s="37" t="s">
        <v>123</v>
      </c>
      <c r="F6" s="37" t="s">
        <v>123</v>
      </c>
      <c r="G6" s="37" t="s">
        <v>123</v>
      </c>
      <c r="H6" s="37" t="s">
        <v>123</v>
      </c>
      <c r="I6" s="37" t="s">
        <v>123</v>
      </c>
      <c r="K6" s="37" t="s">
        <v>4</v>
      </c>
      <c r="M6" s="37" t="s">
        <v>5</v>
      </c>
      <c r="N6" s="37" t="s">
        <v>5</v>
      </c>
      <c r="O6" s="37" t="s">
        <v>5</v>
      </c>
      <c r="Q6" s="37" t="s">
        <v>6</v>
      </c>
      <c r="R6" s="37" t="s">
        <v>6</v>
      </c>
      <c r="S6" s="37" t="s">
        <v>6</v>
      </c>
    </row>
    <row r="7" spans="1:22" ht="30">
      <c r="A7" s="37" t="s">
        <v>122</v>
      </c>
      <c r="C7" s="37" t="s">
        <v>124</v>
      </c>
      <c r="E7" s="37" t="s">
        <v>125</v>
      </c>
      <c r="G7" s="37" t="s">
        <v>126</v>
      </c>
      <c r="I7" s="37" t="s">
        <v>109</v>
      </c>
      <c r="K7" s="37" t="s">
        <v>127</v>
      </c>
      <c r="M7" s="37" t="s">
        <v>128</v>
      </c>
      <c r="O7" s="37" t="s">
        <v>129</v>
      </c>
      <c r="Q7" s="37" t="s">
        <v>127</v>
      </c>
      <c r="S7" s="37" t="s">
        <v>121</v>
      </c>
      <c r="V7" s="3"/>
    </row>
    <row r="8" spans="1:22" ht="21">
      <c r="A8" s="2" t="s">
        <v>130</v>
      </c>
      <c r="C8" s="1" t="s">
        <v>131</v>
      </c>
      <c r="E8" s="1" t="s">
        <v>132</v>
      </c>
      <c r="G8" s="1" t="s">
        <v>133</v>
      </c>
      <c r="I8" s="12">
        <v>0</v>
      </c>
      <c r="K8" s="3">
        <v>20000000</v>
      </c>
      <c r="M8" s="12">
        <v>0</v>
      </c>
      <c r="N8" s="12"/>
      <c r="O8" s="12">
        <v>0</v>
      </c>
      <c r="Q8" s="3">
        <v>20000000</v>
      </c>
      <c r="S8" s="4">
        <v>9.6704408335798709E-4</v>
      </c>
    </row>
    <row r="9" spans="1:22" ht="21">
      <c r="A9" s="2" t="s">
        <v>130</v>
      </c>
      <c r="C9" s="1" t="s">
        <v>134</v>
      </c>
      <c r="E9" s="1" t="s">
        <v>135</v>
      </c>
      <c r="G9" s="1" t="s">
        <v>133</v>
      </c>
      <c r="I9" s="12">
        <v>0</v>
      </c>
      <c r="K9" s="3">
        <v>35195305330</v>
      </c>
      <c r="M9" s="3">
        <v>6806559072</v>
      </c>
      <c r="O9" s="3">
        <v>33987718969</v>
      </c>
      <c r="Q9" s="3">
        <v>8014145433</v>
      </c>
      <c r="S9" s="4">
        <v>0.38750159620765418</v>
      </c>
    </row>
    <row r="10" spans="1:22" ht="21">
      <c r="A10" s="2" t="s">
        <v>136</v>
      </c>
      <c r="C10" s="1" t="s">
        <v>137</v>
      </c>
      <c r="E10" s="1" t="s">
        <v>135</v>
      </c>
      <c r="G10" s="1" t="s">
        <v>138</v>
      </c>
      <c r="I10" s="12">
        <v>0</v>
      </c>
      <c r="K10" s="3">
        <v>111178844998</v>
      </c>
      <c r="M10" s="3">
        <v>5656438356</v>
      </c>
      <c r="O10" s="3">
        <v>65500033029</v>
      </c>
      <c r="Q10" s="3">
        <v>51335250325</v>
      </c>
      <c r="S10" s="4">
        <v>2.4821725047246215</v>
      </c>
    </row>
    <row r="11" spans="1:22" ht="19.5" thickBot="1">
      <c r="K11" s="5">
        <f>SUM(K8:K10)</f>
        <v>146394150328</v>
      </c>
      <c r="M11" s="5">
        <f>SUM(M8:M10)</f>
        <v>12462997428</v>
      </c>
      <c r="O11" s="5">
        <f>SUM(O8:O10)</f>
        <v>99487751998</v>
      </c>
      <c r="Q11" s="5">
        <f>SUM(Q8:Q10)</f>
        <v>59369395758</v>
      </c>
      <c r="S11" s="6">
        <f>SUM(S8:S10)</f>
        <v>2.8706411450156337</v>
      </c>
    </row>
    <row r="12" spans="1:22" ht="19.5" thickTop="1"/>
    <row r="14" spans="1:22">
      <c r="Q14" s="3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workbookViewId="0">
      <selection activeCell="A11" sqref="A11"/>
    </sheetView>
  </sheetViews>
  <sheetFormatPr defaultRowHeight="18.75"/>
  <cols>
    <col min="1" max="1" width="30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4.28515625" style="1" bestFit="1" customWidth="1"/>
    <col min="10" max="11" width="1" style="1" customWidth="1"/>
    <col min="12" max="12" width="16.140625" style="1" bestFit="1" customWidth="1"/>
    <col min="13" max="13" width="1" style="1" customWidth="1"/>
    <col min="14" max="14" width="16.5703125" style="1" customWidth="1"/>
    <col min="15" max="16" width="1" style="1" customWidth="1"/>
    <col min="17" max="17" width="22.57031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>
      <c r="A3" s="38" t="s">
        <v>139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ht="30">
      <c r="A6" s="37" t="s">
        <v>140</v>
      </c>
      <c r="B6" s="37" t="s">
        <v>140</v>
      </c>
      <c r="C6" s="37" t="s">
        <v>140</v>
      </c>
      <c r="D6" s="37" t="s">
        <v>140</v>
      </c>
      <c r="E6" s="37" t="s">
        <v>140</v>
      </c>
      <c r="F6" s="37" t="s">
        <v>140</v>
      </c>
      <c r="G6" s="37" t="s">
        <v>140</v>
      </c>
      <c r="I6" s="48" t="s">
        <v>141</v>
      </c>
      <c r="J6" s="48" t="s">
        <v>141</v>
      </c>
      <c r="K6" s="48" t="s">
        <v>141</v>
      </c>
      <c r="L6" s="48" t="s">
        <v>141</v>
      </c>
      <c r="N6" s="47" t="s">
        <v>142</v>
      </c>
      <c r="O6" s="47" t="s">
        <v>142</v>
      </c>
      <c r="P6" s="47" t="s">
        <v>142</v>
      </c>
      <c r="Q6" s="47" t="s">
        <v>142</v>
      </c>
    </row>
    <row r="7" spans="1:17" ht="30">
      <c r="A7" s="37" t="s">
        <v>143</v>
      </c>
      <c r="C7" s="37" t="s">
        <v>144</v>
      </c>
      <c r="E7" s="37" t="s">
        <v>108</v>
      </c>
      <c r="G7" s="37" t="s">
        <v>109</v>
      </c>
      <c r="I7" s="37" t="s">
        <v>145</v>
      </c>
      <c r="L7" s="37" t="s">
        <v>147</v>
      </c>
      <c r="N7" s="37" t="s">
        <v>145</v>
      </c>
      <c r="Q7" s="37" t="s">
        <v>147</v>
      </c>
    </row>
    <row r="8" spans="1:17" ht="21">
      <c r="A8" s="2" t="s">
        <v>115</v>
      </c>
      <c r="C8" s="1" t="s">
        <v>148</v>
      </c>
      <c r="E8" s="1" t="s">
        <v>117</v>
      </c>
      <c r="G8" s="3">
        <v>18.5</v>
      </c>
      <c r="I8" s="3">
        <v>-6064292579</v>
      </c>
      <c r="L8" s="3">
        <v>-6064292579</v>
      </c>
      <c r="N8" s="3">
        <v>8188133780</v>
      </c>
      <c r="Q8" s="3">
        <f>N8</f>
        <v>8188133780</v>
      </c>
    </row>
    <row r="9" spans="1:17" ht="21">
      <c r="A9" s="2" t="s">
        <v>118</v>
      </c>
      <c r="C9" s="1" t="s">
        <v>148</v>
      </c>
      <c r="E9" s="1" t="s">
        <v>120</v>
      </c>
      <c r="G9" s="3">
        <v>18</v>
      </c>
      <c r="I9" s="3">
        <v>2332622460</v>
      </c>
      <c r="L9" s="3">
        <v>2332622460</v>
      </c>
      <c r="N9" s="3">
        <v>7892500566</v>
      </c>
      <c r="Q9" s="3">
        <v>7892500566</v>
      </c>
    </row>
    <row r="10" spans="1:17" ht="21">
      <c r="A10" s="2" t="s">
        <v>130</v>
      </c>
      <c r="C10" s="3">
        <v>17</v>
      </c>
      <c r="E10" s="1" t="s">
        <v>148</v>
      </c>
      <c r="G10" s="3">
        <v>0</v>
      </c>
      <c r="I10" s="3">
        <v>110558501</v>
      </c>
      <c r="L10" s="3">
        <v>110558501</v>
      </c>
      <c r="N10" s="3">
        <v>229982403</v>
      </c>
      <c r="Q10" s="3">
        <v>229982403</v>
      </c>
    </row>
    <row r="11" spans="1:17" ht="21.75" thickBot="1">
      <c r="A11" s="32" t="s">
        <v>182</v>
      </c>
      <c r="I11" s="5">
        <f>SUM(I8:I10)</f>
        <v>-3621111618</v>
      </c>
      <c r="L11" s="5">
        <f>SUM(L8:L10)</f>
        <v>-3621111618</v>
      </c>
      <c r="N11" s="5">
        <f>SUM(N8:N10)</f>
        <v>16310616749</v>
      </c>
      <c r="Q11" s="5">
        <f>SUM(Q8:Q10)</f>
        <v>16310616749</v>
      </c>
    </row>
    <row r="12" spans="1:17" ht="19.5" thickTop="1"/>
  </sheetData>
  <mergeCells count="14">
    <mergeCell ref="A2:Q2"/>
    <mergeCell ref="A3:Q3"/>
    <mergeCell ref="A4:Q4"/>
    <mergeCell ref="Q7"/>
    <mergeCell ref="N6:Q6"/>
    <mergeCell ref="I7"/>
    <mergeCell ref="L7"/>
    <mergeCell ref="I6:L6"/>
    <mergeCell ref="N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1"/>
  <sheetViews>
    <sheetView rightToLeft="1" topLeftCell="A7" workbookViewId="0">
      <selection activeCell="K31" sqref="K31"/>
    </sheetView>
  </sheetViews>
  <sheetFormatPr defaultRowHeight="18.75"/>
  <cols>
    <col min="1" max="1" width="27.855468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7.42578125" style="1" customWidth="1"/>
    <col min="6" max="6" width="1" style="1" customWidth="1"/>
    <col min="7" max="7" width="15.85546875" style="1" customWidth="1"/>
    <col min="8" max="8" width="1" style="1" customWidth="1"/>
    <col min="9" max="9" width="17" style="1" customWidth="1"/>
    <col min="10" max="10" width="1" style="1" customWidth="1"/>
    <col min="11" max="11" width="15.85546875" style="1" bestFit="1" customWidth="1"/>
    <col min="12" max="12" width="1" style="1" customWidth="1"/>
    <col min="13" max="13" width="16.85546875" style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</row>
    <row r="3" spans="1:19" ht="30">
      <c r="A3" s="38" t="s">
        <v>139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</row>
    <row r="6" spans="1:19" ht="30">
      <c r="A6" s="36" t="s">
        <v>3</v>
      </c>
      <c r="C6" s="37" t="s">
        <v>149</v>
      </c>
      <c r="D6" s="37" t="s">
        <v>149</v>
      </c>
      <c r="E6" s="37" t="s">
        <v>149</v>
      </c>
      <c r="F6" s="37" t="s">
        <v>149</v>
      </c>
      <c r="G6" s="37" t="s">
        <v>149</v>
      </c>
      <c r="I6" s="37" t="s">
        <v>141</v>
      </c>
      <c r="J6" s="37" t="s">
        <v>141</v>
      </c>
      <c r="K6" s="37" t="s">
        <v>141</v>
      </c>
      <c r="L6" s="37" t="s">
        <v>141</v>
      </c>
      <c r="M6" s="37" t="s">
        <v>141</v>
      </c>
      <c r="O6" s="37" t="s">
        <v>142</v>
      </c>
      <c r="P6" s="37" t="s">
        <v>142</v>
      </c>
      <c r="Q6" s="37" t="s">
        <v>142</v>
      </c>
      <c r="R6" s="37" t="s">
        <v>142</v>
      </c>
      <c r="S6" s="37" t="s">
        <v>142</v>
      </c>
    </row>
    <row r="7" spans="1:19" ht="42.75" customHeight="1">
      <c r="A7" s="37" t="s">
        <v>3</v>
      </c>
      <c r="C7" s="37" t="s">
        <v>150</v>
      </c>
      <c r="E7" s="49" t="s">
        <v>151</v>
      </c>
      <c r="G7" s="49" t="s">
        <v>152</v>
      </c>
      <c r="I7" s="49" t="s">
        <v>153</v>
      </c>
      <c r="K7" s="49" t="s">
        <v>146</v>
      </c>
      <c r="M7" s="49" t="s">
        <v>154</v>
      </c>
      <c r="O7" s="49" t="s">
        <v>153</v>
      </c>
      <c r="Q7" s="49" t="s">
        <v>146</v>
      </c>
      <c r="S7" s="49" t="s">
        <v>154</v>
      </c>
    </row>
    <row r="8" spans="1:19" ht="21">
      <c r="A8" s="2" t="s">
        <v>51</v>
      </c>
      <c r="C8" s="1" t="s">
        <v>155</v>
      </c>
      <c r="E8" s="3">
        <v>2109652</v>
      </c>
      <c r="G8" s="3">
        <v>140</v>
      </c>
      <c r="I8" s="12">
        <v>0</v>
      </c>
      <c r="J8" s="12"/>
      <c r="K8" s="12">
        <v>0</v>
      </c>
      <c r="L8" s="12"/>
      <c r="M8" s="12">
        <v>0</v>
      </c>
      <c r="O8" s="3">
        <v>295351280</v>
      </c>
      <c r="Q8" s="3">
        <v>605642</v>
      </c>
      <c r="S8" s="3">
        <v>294745638</v>
      </c>
    </row>
    <row r="9" spans="1:19" ht="21">
      <c r="A9" s="2" t="s">
        <v>54</v>
      </c>
      <c r="C9" s="1" t="s">
        <v>156</v>
      </c>
      <c r="E9" s="3">
        <v>500000</v>
      </c>
      <c r="G9" s="3">
        <v>61</v>
      </c>
      <c r="I9" s="12">
        <v>0</v>
      </c>
      <c r="J9" s="12"/>
      <c r="K9" s="12">
        <v>0</v>
      </c>
      <c r="L9" s="12"/>
      <c r="M9" s="12">
        <v>0</v>
      </c>
      <c r="O9" s="3">
        <v>30500000</v>
      </c>
      <c r="Q9" s="12">
        <v>0</v>
      </c>
      <c r="S9" s="3">
        <v>30500000</v>
      </c>
    </row>
    <row r="10" spans="1:19" ht="21">
      <c r="A10" s="2" t="s">
        <v>87</v>
      </c>
      <c r="C10" s="1" t="s">
        <v>157</v>
      </c>
      <c r="E10" s="3">
        <v>3095884</v>
      </c>
      <c r="G10" s="3">
        <v>11</v>
      </c>
      <c r="I10" s="12">
        <v>0</v>
      </c>
      <c r="J10" s="12"/>
      <c r="K10" s="12">
        <v>0</v>
      </c>
      <c r="L10" s="12"/>
      <c r="M10" s="12">
        <v>0</v>
      </c>
      <c r="O10" s="3">
        <v>34054724</v>
      </c>
      <c r="Q10" s="12">
        <v>0</v>
      </c>
      <c r="S10" s="3">
        <v>34054724</v>
      </c>
    </row>
    <row r="11" spans="1:19" ht="21">
      <c r="A11" s="2" t="s">
        <v>25</v>
      </c>
      <c r="C11" s="1" t="s">
        <v>158</v>
      </c>
      <c r="E11" s="3">
        <v>15575866</v>
      </c>
      <c r="G11" s="3">
        <v>125</v>
      </c>
      <c r="I11" s="12">
        <v>0</v>
      </c>
      <c r="J11" s="12"/>
      <c r="K11" s="12">
        <v>0</v>
      </c>
      <c r="L11" s="12"/>
      <c r="M11" s="12">
        <v>0</v>
      </c>
      <c r="O11" s="3">
        <v>1946983250</v>
      </c>
      <c r="Q11" s="12">
        <v>0</v>
      </c>
      <c r="S11" s="3">
        <v>1946983250</v>
      </c>
    </row>
    <row r="12" spans="1:19" ht="21">
      <c r="A12" s="2" t="s">
        <v>95</v>
      </c>
      <c r="C12" s="1" t="s">
        <v>159</v>
      </c>
      <c r="E12" s="3">
        <v>3630000</v>
      </c>
      <c r="G12" s="3">
        <v>2330</v>
      </c>
      <c r="I12" s="3">
        <v>8457900000</v>
      </c>
      <c r="K12" s="3">
        <v>1146749023</v>
      </c>
      <c r="M12" s="3">
        <v>7311150977</v>
      </c>
      <c r="O12" s="3">
        <v>8457900000</v>
      </c>
      <c r="Q12" s="3">
        <v>1146749023</v>
      </c>
      <c r="S12" s="3">
        <v>7311150977</v>
      </c>
    </row>
    <row r="13" spans="1:19" ht="21">
      <c r="A13" s="2" t="s">
        <v>32</v>
      </c>
      <c r="C13" s="1" t="s">
        <v>160</v>
      </c>
      <c r="E13" s="3">
        <v>2800000</v>
      </c>
      <c r="G13" s="3">
        <v>2270</v>
      </c>
      <c r="I13" s="12">
        <v>0</v>
      </c>
      <c r="J13" s="12"/>
      <c r="K13" s="12">
        <v>0</v>
      </c>
      <c r="L13" s="12"/>
      <c r="M13" s="12">
        <v>0</v>
      </c>
      <c r="O13" s="3">
        <v>6356000000</v>
      </c>
      <c r="Q13" s="12">
        <v>0</v>
      </c>
      <c r="S13" s="3">
        <v>6356000000</v>
      </c>
    </row>
    <row r="14" spans="1:19" ht="21">
      <c r="A14" s="2" t="s">
        <v>30</v>
      </c>
      <c r="C14" s="1" t="s">
        <v>161</v>
      </c>
      <c r="E14" s="3">
        <v>3350000</v>
      </c>
      <c r="G14" s="3">
        <v>900</v>
      </c>
      <c r="I14" s="12">
        <v>0</v>
      </c>
      <c r="J14" s="12"/>
      <c r="K14" s="12">
        <v>0</v>
      </c>
      <c r="L14" s="12"/>
      <c r="M14" s="12">
        <v>0</v>
      </c>
      <c r="O14" s="3">
        <v>3015000000</v>
      </c>
      <c r="Q14" s="12">
        <v>0</v>
      </c>
      <c r="S14" s="3">
        <v>3015000000</v>
      </c>
    </row>
    <row r="15" spans="1:19" ht="21">
      <c r="A15" s="2" t="s">
        <v>162</v>
      </c>
      <c r="C15" s="1" t="s">
        <v>163</v>
      </c>
      <c r="E15" s="3">
        <v>1239097</v>
      </c>
      <c r="G15" s="3">
        <v>243</v>
      </c>
      <c r="I15" s="12">
        <v>0</v>
      </c>
      <c r="J15" s="12"/>
      <c r="K15" s="12">
        <v>0</v>
      </c>
      <c r="L15" s="12"/>
      <c r="M15" s="12">
        <v>0</v>
      </c>
      <c r="O15" s="3">
        <v>301100571</v>
      </c>
      <c r="Q15" s="12">
        <v>0</v>
      </c>
      <c r="S15" s="3">
        <v>301100571</v>
      </c>
    </row>
    <row r="16" spans="1:19" ht="21">
      <c r="A16" s="2" t="s">
        <v>80</v>
      </c>
      <c r="C16" s="1" t="s">
        <v>158</v>
      </c>
      <c r="E16" s="3">
        <v>6077358</v>
      </c>
      <c r="G16" s="3">
        <v>500</v>
      </c>
      <c r="I16" s="12">
        <v>0</v>
      </c>
      <c r="J16" s="12"/>
      <c r="K16" s="12">
        <v>0</v>
      </c>
      <c r="L16" s="12"/>
      <c r="M16" s="12">
        <v>0</v>
      </c>
      <c r="O16" s="3">
        <v>3038679000</v>
      </c>
      <c r="Q16" s="12">
        <v>0</v>
      </c>
      <c r="S16" s="3">
        <v>3038679000</v>
      </c>
    </row>
    <row r="17" spans="1:19" ht="21">
      <c r="A17" s="2" t="s">
        <v>94</v>
      </c>
      <c r="C17" s="1" t="s">
        <v>164</v>
      </c>
      <c r="E17" s="3">
        <v>3500000</v>
      </c>
      <c r="G17" s="3">
        <v>1000</v>
      </c>
      <c r="I17" s="12">
        <v>0</v>
      </c>
      <c r="J17" s="12"/>
      <c r="K17" s="12">
        <v>0</v>
      </c>
      <c r="L17" s="12"/>
      <c r="M17" s="12">
        <v>0</v>
      </c>
      <c r="O17" s="3">
        <v>3500000000</v>
      </c>
      <c r="Q17" s="3">
        <v>7177033</v>
      </c>
      <c r="S17" s="3">
        <v>3492822967</v>
      </c>
    </row>
    <row r="18" spans="1:19" ht="21">
      <c r="A18" s="2" t="s">
        <v>85</v>
      </c>
      <c r="C18" s="1" t="s">
        <v>165</v>
      </c>
      <c r="E18" s="3">
        <v>2100000</v>
      </c>
      <c r="G18" s="3">
        <v>4</v>
      </c>
      <c r="I18" s="12">
        <v>0</v>
      </c>
      <c r="J18" s="12"/>
      <c r="K18" s="12">
        <v>0</v>
      </c>
      <c r="L18" s="12"/>
      <c r="M18" s="12">
        <v>0</v>
      </c>
      <c r="O18" s="3">
        <v>8400000</v>
      </c>
      <c r="Q18" s="12">
        <v>0</v>
      </c>
      <c r="S18" s="3">
        <v>8400000</v>
      </c>
    </row>
    <row r="19" spans="1:19" ht="21">
      <c r="A19" s="2" t="s">
        <v>24</v>
      </c>
      <c r="C19" s="1" t="s">
        <v>165</v>
      </c>
      <c r="E19" s="3">
        <v>50125053</v>
      </c>
      <c r="G19" s="3">
        <v>130</v>
      </c>
      <c r="I19" s="12">
        <v>0</v>
      </c>
      <c r="J19" s="12"/>
      <c r="K19" s="12">
        <v>0</v>
      </c>
      <c r="L19" s="12"/>
      <c r="M19" s="12">
        <v>0</v>
      </c>
      <c r="O19" s="3">
        <v>6516256890</v>
      </c>
      <c r="Q19" s="12">
        <v>0</v>
      </c>
      <c r="S19" s="3">
        <v>6516256890</v>
      </c>
    </row>
    <row r="20" spans="1:19" ht="21">
      <c r="A20" s="2" t="s">
        <v>20</v>
      </c>
      <c r="C20" s="1" t="s">
        <v>165</v>
      </c>
      <c r="E20" s="3">
        <v>56020001</v>
      </c>
      <c r="G20" s="3">
        <v>58</v>
      </c>
      <c r="I20" s="12">
        <v>0</v>
      </c>
      <c r="J20" s="12"/>
      <c r="K20" s="12">
        <v>0</v>
      </c>
      <c r="L20" s="12"/>
      <c r="M20" s="12">
        <v>0</v>
      </c>
      <c r="O20" s="3">
        <v>3249160058</v>
      </c>
      <c r="Q20" s="12">
        <v>0</v>
      </c>
      <c r="S20" s="3">
        <v>3249160058</v>
      </c>
    </row>
    <row r="21" spans="1:19" ht="21">
      <c r="A21" s="2" t="s">
        <v>28</v>
      </c>
      <c r="C21" s="1" t="s">
        <v>166</v>
      </c>
      <c r="E21" s="3">
        <v>1372730</v>
      </c>
      <c r="G21" s="3">
        <v>100</v>
      </c>
      <c r="I21" s="12">
        <v>0</v>
      </c>
      <c r="J21" s="12"/>
      <c r="K21" s="12">
        <v>0</v>
      </c>
      <c r="L21" s="12"/>
      <c r="M21" s="12">
        <v>0</v>
      </c>
      <c r="O21" s="3">
        <v>137273000</v>
      </c>
      <c r="Q21" s="12">
        <v>0</v>
      </c>
      <c r="S21" s="3">
        <v>137273000</v>
      </c>
    </row>
    <row r="22" spans="1:19" ht="21">
      <c r="A22" s="2" t="s">
        <v>65</v>
      </c>
      <c r="C22" s="1" t="s">
        <v>167</v>
      </c>
      <c r="E22" s="3">
        <v>846526</v>
      </c>
      <c r="G22" s="3">
        <v>1360</v>
      </c>
      <c r="I22" s="12">
        <v>0</v>
      </c>
      <c r="J22" s="12"/>
      <c r="K22" s="12">
        <v>0</v>
      </c>
      <c r="L22" s="12"/>
      <c r="M22" s="12">
        <v>0</v>
      </c>
      <c r="O22" s="3">
        <v>1151275360</v>
      </c>
      <c r="Q22" s="3">
        <v>23936644</v>
      </c>
      <c r="S22" s="3">
        <v>1127338716</v>
      </c>
    </row>
    <row r="23" spans="1:19" ht="21">
      <c r="A23" s="2" t="s">
        <v>92</v>
      </c>
      <c r="C23" s="1" t="s">
        <v>168</v>
      </c>
      <c r="E23" s="3">
        <v>220000</v>
      </c>
      <c r="G23" s="3">
        <v>4332</v>
      </c>
      <c r="I23" s="12">
        <v>0</v>
      </c>
      <c r="J23" s="12"/>
      <c r="K23" s="12">
        <v>0</v>
      </c>
      <c r="L23" s="12"/>
      <c r="M23" s="12">
        <v>0</v>
      </c>
      <c r="O23" s="3">
        <v>953040000</v>
      </c>
      <c r="Q23" s="12">
        <v>0</v>
      </c>
      <c r="S23" s="3">
        <v>953040000</v>
      </c>
    </row>
    <row r="24" spans="1:19" ht="21.75" thickBot="1">
      <c r="A24" s="32" t="s">
        <v>182</v>
      </c>
      <c r="O24" s="5">
        <f>SUM(O8:O23)</f>
        <v>38990974133</v>
      </c>
      <c r="Q24" s="5">
        <f>SUM(Q8:Q23)</f>
        <v>1178468342</v>
      </c>
      <c r="S24" s="5">
        <f>SUM(S8:S23)</f>
        <v>37812505791</v>
      </c>
    </row>
    <row r="25" spans="1:19" ht="19.5" thickTop="1"/>
    <row r="31" spans="1:19">
      <c r="K31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3"/>
  <sheetViews>
    <sheetView rightToLeft="1" workbookViewId="0">
      <selection activeCell="S100" sqref="S100"/>
    </sheetView>
  </sheetViews>
  <sheetFormatPr defaultRowHeight="18.75"/>
  <cols>
    <col min="1" max="1" width="33" style="1" bestFit="1" customWidth="1"/>
    <col min="2" max="2" width="1" style="1" customWidth="1"/>
    <col min="3" max="3" width="11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24.7109375" style="1" customWidth="1"/>
    <col min="10" max="10" width="1" style="1" customWidth="1"/>
    <col min="11" max="11" width="11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8.5703125" style="1" bestFit="1" customWidth="1"/>
    <col min="16" max="16" width="1" style="1" customWidth="1"/>
    <col min="17" max="17" width="23.7109375" style="20" customWidth="1"/>
    <col min="18" max="18" width="1" style="1" customWidth="1"/>
    <col min="19" max="19" width="34" style="1" customWidth="1"/>
    <col min="20" max="20" width="15.7109375" style="1" bestFit="1" customWidth="1"/>
    <col min="21" max="16384" width="9.140625" style="1"/>
  </cols>
  <sheetData>
    <row r="2" spans="1:20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20" ht="30">
      <c r="A3" s="38" t="s">
        <v>139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20" ht="33.75">
      <c r="A5" s="51" t="s">
        <v>194</v>
      </c>
      <c r="B5" s="51"/>
      <c r="C5" s="51"/>
      <c r="D5" s="51"/>
      <c r="E5" s="51"/>
      <c r="F5" s="51"/>
      <c r="G5" s="51"/>
      <c r="H5" s="51"/>
    </row>
    <row r="6" spans="1:20" ht="30">
      <c r="A6" s="36" t="s">
        <v>3</v>
      </c>
      <c r="C6" s="37" t="s">
        <v>141</v>
      </c>
      <c r="D6" s="37" t="s">
        <v>141</v>
      </c>
      <c r="E6" s="37" t="s">
        <v>141</v>
      </c>
      <c r="F6" s="37" t="s">
        <v>141</v>
      </c>
      <c r="G6" s="37" t="s">
        <v>141</v>
      </c>
      <c r="H6" s="37" t="s">
        <v>141</v>
      </c>
      <c r="I6" s="37" t="s">
        <v>141</v>
      </c>
      <c r="K6" s="37" t="s">
        <v>142</v>
      </c>
      <c r="L6" s="37" t="s">
        <v>142</v>
      </c>
      <c r="M6" s="37" t="s">
        <v>142</v>
      </c>
      <c r="N6" s="37" t="s">
        <v>142</v>
      </c>
      <c r="O6" s="37" t="s">
        <v>142</v>
      </c>
      <c r="P6" s="37" t="s">
        <v>142</v>
      </c>
      <c r="Q6" s="37" t="s">
        <v>142</v>
      </c>
    </row>
    <row r="7" spans="1:20" ht="55.5" customHeight="1">
      <c r="A7" s="37" t="s">
        <v>3</v>
      </c>
      <c r="C7" s="37" t="s">
        <v>7</v>
      </c>
      <c r="E7" s="37" t="s">
        <v>169</v>
      </c>
      <c r="G7" s="37" t="s">
        <v>170</v>
      </c>
      <c r="I7" s="47" t="s">
        <v>171</v>
      </c>
      <c r="K7" s="37" t="s">
        <v>7</v>
      </c>
      <c r="M7" s="37" t="s">
        <v>169</v>
      </c>
      <c r="O7" s="37" t="s">
        <v>170</v>
      </c>
      <c r="Q7" s="50" t="s">
        <v>171</v>
      </c>
    </row>
    <row r="8" spans="1:20" ht="21">
      <c r="A8" s="2" t="s">
        <v>98</v>
      </c>
      <c r="C8" s="3">
        <v>1209000</v>
      </c>
      <c r="E8" s="3">
        <v>10047101922</v>
      </c>
      <c r="G8" s="3">
        <f>I8-E8</f>
        <v>-10452601556</v>
      </c>
      <c r="I8" s="3">
        <v>-405499634</v>
      </c>
      <c r="K8" s="3">
        <v>1209000</v>
      </c>
      <c r="M8" s="3">
        <v>10047101922</v>
      </c>
      <c r="O8" s="3">
        <f>Q8-M8</f>
        <v>-10452601556</v>
      </c>
      <c r="Q8" s="15">
        <v>-405499634</v>
      </c>
      <c r="S8" s="3"/>
      <c r="T8" s="3"/>
    </row>
    <row r="9" spans="1:20" ht="21">
      <c r="A9" s="2" t="s">
        <v>100</v>
      </c>
      <c r="C9" s="3">
        <v>1018594</v>
      </c>
      <c r="E9" s="3">
        <v>10570848337</v>
      </c>
      <c r="G9" s="3">
        <f t="shared" ref="G9:G72" si="0">I9-E9</f>
        <v>-11194605835</v>
      </c>
      <c r="I9" s="3">
        <v>-623757498</v>
      </c>
      <c r="K9" s="3">
        <v>1018594</v>
      </c>
      <c r="M9" s="3">
        <v>10570848337</v>
      </c>
      <c r="O9" s="3">
        <f t="shared" ref="O9:O72" si="1">Q9-M9</f>
        <v>-11194605835</v>
      </c>
      <c r="Q9" s="15">
        <v>-623757498</v>
      </c>
      <c r="T9" s="3"/>
    </row>
    <row r="10" spans="1:20" ht="21">
      <c r="A10" s="2" t="s">
        <v>62</v>
      </c>
      <c r="C10" s="3">
        <v>1036000</v>
      </c>
      <c r="E10" s="3">
        <v>6065732862</v>
      </c>
      <c r="G10" s="3">
        <f t="shared" si="0"/>
        <v>-7394221044</v>
      </c>
      <c r="I10" s="3">
        <v>-1328488182</v>
      </c>
      <c r="K10" s="3">
        <v>1036000</v>
      </c>
      <c r="M10" s="3">
        <v>6065732862</v>
      </c>
      <c r="O10" s="3">
        <f t="shared" si="1"/>
        <v>-7461370063</v>
      </c>
      <c r="Q10" s="15">
        <v>-1395637201</v>
      </c>
      <c r="T10" s="3"/>
    </row>
    <row r="11" spans="1:20" ht="21">
      <c r="A11" s="2" t="s">
        <v>87</v>
      </c>
      <c r="C11" s="3">
        <v>3845884</v>
      </c>
      <c r="E11" s="3">
        <v>31654448198</v>
      </c>
      <c r="G11" s="3">
        <f t="shared" si="0"/>
        <v>-39720980287</v>
      </c>
      <c r="I11" s="3">
        <v>-8066532089</v>
      </c>
      <c r="K11" s="3">
        <v>3845884</v>
      </c>
      <c r="M11" s="3">
        <v>31654448198</v>
      </c>
      <c r="O11" s="3">
        <f t="shared" si="1"/>
        <v>-48328596458</v>
      </c>
      <c r="Q11" s="15">
        <v>-16674148260</v>
      </c>
      <c r="T11" s="3"/>
    </row>
    <row r="12" spans="1:20" ht="21">
      <c r="A12" s="2" t="s">
        <v>48</v>
      </c>
      <c r="C12" s="3">
        <v>875000</v>
      </c>
      <c r="E12" s="3">
        <v>7349757187</v>
      </c>
      <c r="G12" s="3">
        <f t="shared" si="0"/>
        <v>-7436736561</v>
      </c>
      <c r="I12" s="3">
        <v>-86979374</v>
      </c>
      <c r="K12" s="3">
        <v>875000</v>
      </c>
      <c r="M12" s="3">
        <v>7349757187</v>
      </c>
      <c r="O12" s="3">
        <f t="shared" si="1"/>
        <v>-7458028389</v>
      </c>
      <c r="Q12" s="15">
        <v>-108271202</v>
      </c>
      <c r="S12" s="3"/>
      <c r="T12" s="3"/>
    </row>
    <row r="13" spans="1:20" ht="21">
      <c r="A13" s="2" t="s">
        <v>40</v>
      </c>
      <c r="C13" s="3">
        <v>52300</v>
      </c>
      <c r="E13" s="3">
        <v>6916591947</v>
      </c>
      <c r="G13" s="3">
        <f t="shared" si="0"/>
        <v>-7333022354</v>
      </c>
      <c r="I13" s="3">
        <v>-416430407</v>
      </c>
      <c r="K13" s="3">
        <v>52300</v>
      </c>
      <c r="M13" s="3">
        <v>6916591947</v>
      </c>
      <c r="O13" s="3">
        <f t="shared" si="1"/>
        <v>-7438148081</v>
      </c>
      <c r="Q13" s="15">
        <v>-521556134</v>
      </c>
      <c r="S13" s="3"/>
      <c r="T13" s="3"/>
    </row>
    <row r="14" spans="1:20" ht="21">
      <c r="A14" s="2" t="s">
        <v>76</v>
      </c>
      <c r="C14" s="3">
        <v>2115000</v>
      </c>
      <c r="E14" s="3">
        <v>6870694671</v>
      </c>
      <c r="G14" s="3">
        <f t="shared" si="0"/>
        <v>-7516136306</v>
      </c>
      <c r="I14" s="3">
        <v>-645441635</v>
      </c>
      <c r="K14" s="3">
        <v>2115000</v>
      </c>
      <c r="M14" s="3">
        <v>6870694671</v>
      </c>
      <c r="O14" s="3">
        <f t="shared" si="1"/>
        <v>-7434506282</v>
      </c>
      <c r="Q14" s="15">
        <v>-563811611</v>
      </c>
      <c r="S14" s="3"/>
      <c r="T14" s="3"/>
    </row>
    <row r="15" spans="1:20" ht="21">
      <c r="A15" s="2" t="s">
        <v>86</v>
      </c>
      <c r="C15" s="3">
        <v>418900</v>
      </c>
      <c r="E15" s="3">
        <v>10368547870</v>
      </c>
      <c r="G15" s="3">
        <f t="shared" si="0"/>
        <v>-10836726590</v>
      </c>
      <c r="I15" s="3">
        <v>-468178720</v>
      </c>
      <c r="K15" s="3">
        <v>418900</v>
      </c>
      <c r="M15" s="3">
        <v>10368547870</v>
      </c>
      <c r="O15" s="3">
        <f t="shared" si="1"/>
        <v>-10959840546</v>
      </c>
      <c r="Q15" s="15">
        <v>-591292676</v>
      </c>
      <c r="S15" s="3"/>
      <c r="T15" s="3"/>
    </row>
    <row r="16" spans="1:20" ht="21">
      <c r="A16" s="2" t="s">
        <v>92</v>
      </c>
      <c r="C16" s="3">
        <v>220000</v>
      </c>
      <c r="E16" s="3">
        <v>30999449250</v>
      </c>
      <c r="G16" s="3">
        <f t="shared" si="0"/>
        <v>-31338420300</v>
      </c>
      <c r="I16" s="3">
        <v>-338971050</v>
      </c>
      <c r="K16" s="3">
        <v>220000</v>
      </c>
      <c r="M16" s="3">
        <v>30999449250</v>
      </c>
      <c r="O16" s="3">
        <f t="shared" si="1"/>
        <v>-17615980800</v>
      </c>
      <c r="Q16" s="15">
        <v>13383468450</v>
      </c>
      <c r="T16" s="3"/>
    </row>
    <row r="17" spans="1:20" ht="21">
      <c r="A17" s="2" t="s">
        <v>27</v>
      </c>
      <c r="C17" s="3">
        <v>1247504</v>
      </c>
      <c r="E17" s="3">
        <v>6795645804</v>
      </c>
      <c r="G17" s="3">
        <f t="shared" si="0"/>
        <v>-7886917392</v>
      </c>
      <c r="I17" s="3">
        <v>-1091271588</v>
      </c>
      <c r="K17" s="3">
        <v>1247504</v>
      </c>
      <c r="M17" s="3">
        <v>6795645804</v>
      </c>
      <c r="O17" s="3">
        <f t="shared" si="1"/>
        <v>-7480949920</v>
      </c>
      <c r="Q17" s="15">
        <v>-685304116</v>
      </c>
      <c r="T17" s="3"/>
    </row>
    <row r="18" spans="1:20" ht="21">
      <c r="A18" s="2" t="s">
        <v>70</v>
      </c>
      <c r="C18" s="3">
        <v>281880</v>
      </c>
      <c r="E18" s="3">
        <v>6441862693</v>
      </c>
      <c r="G18" s="3">
        <f t="shared" si="0"/>
        <v>-7503831357</v>
      </c>
      <c r="I18" s="3">
        <v>-1061968664</v>
      </c>
      <c r="K18" s="3">
        <v>281880</v>
      </c>
      <c r="M18" s="3">
        <v>6441862693</v>
      </c>
      <c r="O18" s="3">
        <f t="shared" si="1"/>
        <v>-7459864302</v>
      </c>
      <c r="Q18" s="15">
        <v>-1018001609</v>
      </c>
      <c r="T18" s="3"/>
    </row>
    <row r="19" spans="1:20" ht="21">
      <c r="A19" s="2" t="s">
        <v>32</v>
      </c>
      <c r="C19" s="3">
        <v>2800000</v>
      </c>
      <c r="E19" s="3">
        <v>32787745200</v>
      </c>
      <c r="G19" s="3">
        <f t="shared" si="0"/>
        <v>-36962755200</v>
      </c>
      <c r="I19" s="3">
        <v>-4175010000</v>
      </c>
      <c r="K19" s="3">
        <v>2800000</v>
      </c>
      <c r="M19" s="3">
        <v>32787745200</v>
      </c>
      <c r="O19" s="3">
        <f t="shared" si="1"/>
        <v>-53440128000</v>
      </c>
      <c r="Q19" s="15">
        <v>-20652382800</v>
      </c>
      <c r="T19" s="3"/>
    </row>
    <row r="20" spans="1:20" ht="21">
      <c r="A20" s="2" t="s">
        <v>71</v>
      </c>
      <c r="C20" s="3">
        <v>267500</v>
      </c>
      <c r="E20" s="3">
        <v>8548954256</v>
      </c>
      <c r="G20" s="3">
        <f t="shared" si="0"/>
        <v>-7469366253</v>
      </c>
      <c r="I20" s="3">
        <v>1079588003</v>
      </c>
      <c r="K20" s="3">
        <v>267500</v>
      </c>
      <c r="M20" s="3">
        <v>8548954256</v>
      </c>
      <c r="O20" s="3">
        <f t="shared" si="1"/>
        <v>-7432941297</v>
      </c>
      <c r="Q20" s="15">
        <v>1116012959</v>
      </c>
      <c r="T20" s="3"/>
    </row>
    <row r="21" spans="1:20" ht="21">
      <c r="A21" s="2" t="s">
        <v>72</v>
      </c>
      <c r="C21" s="3">
        <v>52551677</v>
      </c>
      <c r="E21" s="3">
        <v>22410528649</v>
      </c>
      <c r="G21" s="3">
        <f t="shared" si="0"/>
        <v>-22410528649</v>
      </c>
      <c r="I21" s="12">
        <v>0</v>
      </c>
      <c r="K21" s="3">
        <v>52551677</v>
      </c>
      <c r="M21" s="3">
        <v>22410528649</v>
      </c>
      <c r="O21" s="3">
        <f t="shared" si="1"/>
        <v>-22410528649</v>
      </c>
      <c r="Q21" s="15">
        <v>0</v>
      </c>
      <c r="T21" s="3"/>
    </row>
    <row r="22" spans="1:20" ht="21">
      <c r="A22" s="2" t="s">
        <v>16</v>
      </c>
      <c r="C22" s="3">
        <v>4000000</v>
      </c>
      <c r="E22" s="3">
        <v>13185079200</v>
      </c>
      <c r="G22" s="3">
        <f t="shared" si="0"/>
        <v>-14075748000</v>
      </c>
      <c r="I22" s="3">
        <v>-890668800</v>
      </c>
      <c r="K22" s="3">
        <v>4000000</v>
      </c>
      <c r="M22" s="3">
        <v>13185079200</v>
      </c>
      <c r="O22" s="3">
        <f t="shared" si="1"/>
        <v>-18286759430</v>
      </c>
      <c r="Q22" s="15">
        <v>-5101680230</v>
      </c>
      <c r="T22" s="3"/>
    </row>
    <row r="23" spans="1:20" ht="21">
      <c r="A23" s="2" t="s">
        <v>43</v>
      </c>
      <c r="C23" s="3">
        <v>84800</v>
      </c>
      <c r="E23" s="3">
        <v>6671984076</v>
      </c>
      <c r="G23" s="3">
        <f t="shared" si="0"/>
        <v>-7148253312</v>
      </c>
      <c r="I23" s="3">
        <v>-476269236</v>
      </c>
      <c r="K23" s="3">
        <v>84800</v>
      </c>
      <c r="M23" s="3">
        <v>6671984076</v>
      </c>
      <c r="O23" s="3">
        <f t="shared" si="1"/>
        <v>-7427022071</v>
      </c>
      <c r="Q23" s="15">
        <v>-755037995</v>
      </c>
      <c r="T23" s="3"/>
    </row>
    <row r="24" spans="1:20" ht="21">
      <c r="A24" s="2" t="s">
        <v>17</v>
      </c>
      <c r="C24" s="3">
        <v>2767000</v>
      </c>
      <c r="E24" s="3">
        <v>7013867692</v>
      </c>
      <c r="G24" s="3">
        <f t="shared" si="0"/>
        <v>-8023314531</v>
      </c>
      <c r="I24" s="3">
        <v>-1009446839</v>
      </c>
      <c r="K24" s="3">
        <v>2767000</v>
      </c>
      <c r="M24" s="3">
        <v>7013867692</v>
      </c>
      <c r="O24" s="3">
        <f t="shared" si="1"/>
        <v>-7458722414</v>
      </c>
      <c r="Q24" s="15">
        <v>-444854722</v>
      </c>
      <c r="T24" s="3"/>
    </row>
    <row r="25" spans="1:20" ht="21">
      <c r="A25" s="2" t="s">
        <v>69</v>
      </c>
      <c r="C25" s="3">
        <v>332000</v>
      </c>
      <c r="E25" s="3">
        <v>6966819306</v>
      </c>
      <c r="G25" s="3">
        <f t="shared" si="0"/>
        <v>-7428853746</v>
      </c>
      <c r="I25" s="3">
        <v>-462034440</v>
      </c>
      <c r="K25" s="3">
        <v>332000</v>
      </c>
      <c r="M25" s="3">
        <v>6966819306</v>
      </c>
      <c r="O25" s="3">
        <f t="shared" si="1"/>
        <v>-7431822562</v>
      </c>
      <c r="Q25" s="15">
        <v>-465003256</v>
      </c>
      <c r="T25" s="3"/>
    </row>
    <row r="26" spans="1:20" ht="21">
      <c r="A26" s="2" t="s">
        <v>28</v>
      </c>
      <c r="C26" s="3">
        <v>2249292</v>
      </c>
      <c r="E26" s="3">
        <v>20302051110</v>
      </c>
      <c r="G26" s="3">
        <f t="shared" si="0"/>
        <v>-24393764053</v>
      </c>
      <c r="I26" s="3">
        <v>-4091712943</v>
      </c>
      <c r="K26" s="3">
        <v>2249292</v>
      </c>
      <c r="M26" s="3">
        <v>20302051110</v>
      </c>
      <c r="O26" s="3">
        <f t="shared" si="1"/>
        <v>-32848202372</v>
      </c>
      <c r="Q26" s="15">
        <v>-12546151262</v>
      </c>
      <c r="T26" s="3"/>
    </row>
    <row r="27" spans="1:20" ht="21">
      <c r="A27" s="2" t="s">
        <v>39</v>
      </c>
      <c r="C27" s="3">
        <v>343280</v>
      </c>
      <c r="E27" s="3">
        <v>10162052273</v>
      </c>
      <c r="G27" s="3">
        <f t="shared" si="0"/>
        <v>-10860973440</v>
      </c>
      <c r="I27" s="3">
        <v>-698921167</v>
      </c>
      <c r="K27" s="3">
        <v>343280</v>
      </c>
      <c r="M27" s="3">
        <v>10162052273</v>
      </c>
      <c r="O27" s="3">
        <f t="shared" si="1"/>
        <v>-10991908110</v>
      </c>
      <c r="Q27" s="15">
        <v>-829855837</v>
      </c>
      <c r="T27" s="3"/>
    </row>
    <row r="28" spans="1:20" ht="21">
      <c r="A28" s="2" t="s">
        <v>94</v>
      </c>
      <c r="C28" s="3">
        <v>3503030</v>
      </c>
      <c r="E28" s="3">
        <v>19221672082</v>
      </c>
      <c r="G28" s="3">
        <f t="shared" si="0"/>
        <v>-20997587437</v>
      </c>
      <c r="I28" s="3">
        <v>-1775915355</v>
      </c>
      <c r="K28" s="3">
        <v>3503030</v>
      </c>
      <c r="M28" s="3">
        <v>19221672082</v>
      </c>
      <c r="O28" s="3">
        <f t="shared" si="1"/>
        <v>-23822960230</v>
      </c>
      <c r="Q28" s="15">
        <v>-4601288148</v>
      </c>
      <c r="T28" s="3"/>
    </row>
    <row r="29" spans="1:20" ht="21">
      <c r="A29" s="2" t="s">
        <v>47</v>
      </c>
      <c r="C29" s="3">
        <v>300464</v>
      </c>
      <c r="E29" s="3">
        <v>2529787746</v>
      </c>
      <c r="G29" s="3">
        <f t="shared" si="0"/>
        <v>-2628350903</v>
      </c>
      <c r="I29" s="3">
        <v>-98563157</v>
      </c>
      <c r="K29" s="3">
        <v>300464</v>
      </c>
      <c r="M29" s="3">
        <v>2529787746</v>
      </c>
      <c r="O29" s="3">
        <f t="shared" si="1"/>
        <v>-2525412875</v>
      </c>
      <c r="Q29" s="15">
        <v>4374871</v>
      </c>
      <c r="T29" s="3"/>
    </row>
    <row r="30" spans="1:20" ht="21">
      <c r="A30" s="2" t="s">
        <v>67</v>
      </c>
      <c r="C30" s="3">
        <v>219000</v>
      </c>
      <c r="E30" s="3">
        <v>6940178766</v>
      </c>
      <c r="G30" s="3">
        <f t="shared" si="0"/>
        <v>-7497482958</v>
      </c>
      <c r="I30" s="3">
        <v>-557304192</v>
      </c>
      <c r="K30" s="3">
        <v>219000</v>
      </c>
      <c r="M30" s="3">
        <v>6940178766</v>
      </c>
      <c r="O30" s="3">
        <f t="shared" si="1"/>
        <v>-7439067007</v>
      </c>
      <c r="Q30" s="15">
        <v>-498888241</v>
      </c>
      <c r="T30" s="3"/>
    </row>
    <row r="31" spans="1:20" ht="21">
      <c r="A31" s="2" t="s">
        <v>15</v>
      </c>
      <c r="C31" s="3">
        <v>134139</v>
      </c>
      <c r="E31" s="3">
        <v>7073733309</v>
      </c>
      <c r="G31" s="3">
        <f t="shared" si="0"/>
        <v>-7527092277</v>
      </c>
      <c r="I31" s="3">
        <v>-453358968</v>
      </c>
      <c r="K31" s="3">
        <v>134139</v>
      </c>
      <c r="M31" s="3">
        <v>7073733309</v>
      </c>
      <c r="O31" s="3">
        <f t="shared" si="1"/>
        <v>-7459821479</v>
      </c>
      <c r="Q31" s="15">
        <v>-386088170</v>
      </c>
      <c r="T31" s="3"/>
    </row>
    <row r="32" spans="1:20" ht="21">
      <c r="A32" s="2" t="s">
        <v>84</v>
      </c>
      <c r="C32" s="3">
        <v>3363000</v>
      </c>
      <c r="E32" s="3">
        <v>128103382548</v>
      </c>
      <c r="G32" s="3">
        <f t="shared" si="0"/>
        <v>-132783568758</v>
      </c>
      <c r="I32" s="3">
        <v>-4680186210</v>
      </c>
      <c r="K32" s="3">
        <v>3363000</v>
      </c>
      <c r="M32" s="3">
        <v>128103382548</v>
      </c>
      <c r="O32" s="3">
        <f t="shared" si="1"/>
        <v>-146523258274</v>
      </c>
      <c r="Q32" s="15">
        <v>-18419875726</v>
      </c>
      <c r="T32" s="3"/>
    </row>
    <row r="33" spans="1:20" ht="21">
      <c r="A33" s="2" t="s">
        <v>30</v>
      </c>
      <c r="C33" s="3">
        <v>5810000</v>
      </c>
      <c r="E33" s="3">
        <v>47127512880</v>
      </c>
      <c r="G33" s="3">
        <f t="shared" si="0"/>
        <v>-51112559925</v>
      </c>
      <c r="I33" s="3">
        <v>-3985047045</v>
      </c>
      <c r="K33" s="3">
        <v>5810000</v>
      </c>
      <c r="M33" s="3">
        <v>47127512880</v>
      </c>
      <c r="O33" s="3">
        <f t="shared" si="1"/>
        <v>-49511822675</v>
      </c>
      <c r="Q33" s="15">
        <v>-2384309795</v>
      </c>
      <c r="T33" s="3"/>
    </row>
    <row r="34" spans="1:20" ht="21">
      <c r="A34" s="2" t="s">
        <v>68</v>
      </c>
      <c r="C34" s="3">
        <v>46400</v>
      </c>
      <c r="E34" s="3">
        <v>5516882071</v>
      </c>
      <c r="G34" s="3">
        <f t="shared" si="0"/>
        <v>-7237304286</v>
      </c>
      <c r="I34" s="3">
        <v>-1720422215</v>
      </c>
      <c r="K34" s="3">
        <v>46400</v>
      </c>
      <c r="M34" s="3">
        <v>5516882071</v>
      </c>
      <c r="O34" s="3">
        <f t="shared" si="1"/>
        <v>-7418476298</v>
      </c>
      <c r="Q34" s="15">
        <v>-1901594227</v>
      </c>
      <c r="T34" s="3"/>
    </row>
    <row r="35" spans="1:20" ht="21">
      <c r="A35" s="2" t="s">
        <v>91</v>
      </c>
      <c r="C35" s="3">
        <v>1000000</v>
      </c>
      <c r="E35" s="3">
        <v>6948409500</v>
      </c>
      <c r="G35" s="3">
        <f t="shared" si="0"/>
        <v>-7346029500</v>
      </c>
      <c r="I35" s="3">
        <v>-397620000</v>
      </c>
      <c r="K35" s="3">
        <v>1000000</v>
      </c>
      <c r="M35" s="3">
        <v>6948409500</v>
      </c>
      <c r="O35" s="3">
        <f t="shared" si="1"/>
        <v>-7440898670</v>
      </c>
      <c r="Q35" s="15">
        <v>-492489170</v>
      </c>
      <c r="T35" s="3"/>
    </row>
    <row r="36" spans="1:20" ht="21">
      <c r="A36" s="2" t="s">
        <v>34</v>
      </c>
      <c r="C36" s="3">
        <v>450000</v>
      </c>
      <c r="E36" s="3">
        <v>21534105150</v>
      </c>
      <c r="G36" s="3">
        <f t="shared" si="0"/>
        <v>-23761771200</v>
      </c>
      <c r="I36" s="3">
        <v>-2227666050</v>
      </c>
      <c r="K36" s="3">
        <v>450000</v>
      </c>
      <c r="M36" s="3">
        <v>21534105150</v>
      </c>
      <c r="O36" s="3">
        <f t="shared" si="1"/>
        <v>-22143410488</v>
      </c>
      <c r="Q36" s="15">
        <v>-609305338</v>
      </c>
      <c r="T36" s="3"/>
    </row>
    <row r="37" spans="1:20" ht="21">
      <c r="A37" s="2" t="s">
        <v>64</v>
      </c>
      <c r="C37" s="3">
        <v>960000</v>
      </c>
      <c r="E37" s="3">
        <v>19610618400</v>
      </c>
      <c r="G37" s="3">
        <f t="shared" si="0"/>
        <v>-20164105440</v>
      </c>
      <c r="I37" s="3">
        <v>-553487040</v>
      </c>
      <c r="K37" s="3">
        <v>960000</v>
      </c>
      <c r="M37" s="3">
        <v>19610618400</v>
      </c>
      <c r="O37" s="3">
        <f t="shared" si="1"/>
        <v>-20015356873</v>
      </c>
      <c r="Q37" s="15">
        <v>-404738473</v>
      </c>
      <c r="T37" s="3"/>
    </row>
    <row r="38" spans="1:20" ht="21">
      <c r="A38" s="2" t="s">
        <v>77</v>
      </c>
      <c r="C38" s="3">
        <v>3968000</v>
      </c>
      <c r="E38" s="3">
        <v>9730811116</v>
      </c>
      <c r="G38" s="3">
        <f t="shared" si="0"/>
        <v>-10925195423</v>
      </c>
      <c r="I38" s="3">
        <v>-1194384307</v>
      </c>
      <c r="K38" s="3">
        <v>3968000</v>
      </c>
      <c r="M38" s="3">
        <v>9730811116</v>
      </c>
      <c r="O38" s="3">
        <f t="shared" si="1"/>
        <v>-11082617307</v>
      </c>
      <c r="Q38" s="15">
        <v>-1351806191</v>
      </c>
      <c r="T38" s="3"/>
    </row>
    <row r="39" spans="1:20" ht="21">
      <c r="A39" s="2" t="s">
        <v>29</v>
      </c>
      <c r="C39" s="3">
        <v>5951000</v>
      </c>
      <c r="E39" s="3">
        <v>6589968986</v>
      </c>
      <c r="G39" s="3">
        <f t="shared" si="0"/>
        <v>-7288008788</v>
      </c>
      <c r="I39" s="3">
        <v>-698039802</v>
      </c>
      <c r="K39" s="3">
        <v>5951000</v>
      </c>
      <c r="M39" s="3">
        <v>6589968986</v>
      </c>
      <c r="O39" s="3">
        <f t="shared" si="1"/>
        <v>-7434558326</v>
      </c>
      <c r="Q39" s="15">
        <v>-844589340</v>
      </c>
      <c r="T39" s="3"/>
    </row>
    <row r="40" spans="1:20" ht="21">
      <c r="A40" s="2" t="s">
        <v>63</v>
      </c>
      <c r="C40" s="3">
        <v>1410000</v>
      </c>
      <c r="E40" s="3">
        <v>6279215040</v>
      </c>
      <c r="G40" s="3">
        <f t="shared" si="0"/>
        <v>-7316406810</v>
      </c>
      <c r="I40" s="3">
        <v>-1037191770</v>
      </c>
      <c r="K40" s="3">
        <v>1410000</v>
      </c>
      <c r="M40" s="3">
        <v>6279215040</v>
      </c>
      <c r="O40" s="3">
        <f t="shared" si="1"/>
        <v>-7459613059</v>
      </c>
      <c r="Q40" s="15">
        <v>-1180398019</v>
      </c>
      <c r="T40" s="3"/>
    </row>
    <row r="41" spans="1:20" ht="21">
      <c r="A41" s="2" t="s">
        <v>37</v>
      </c>
      <c r="C41" s="3">
        <v>159406</v>
      </c>
      <c r="E41" s="3">
        <v>7019668769</v>
      </c>
      <c r="G41" s="3">
        <f t="shared" si="0"/>
        <v>-7244678467</v>
      </c>
      <c r="I41" s="3">
        <v>-225009698</v>
      </c>
      <c r="K41" s="3">
        <v>159406</v>
      </c>
      <c r="M41" s="3">
        <v>7019668769</v>
      </c>
      <c r="O41" s="3">
        <f t="shared" si="1"/>
        <v>-7459193708</v>
      </c>
      <c r="Q41" s="15">
        <v>-439524939</v>
      </c>
      <c r="T41" s="3"/>
    </row>
    <row r="42" spans="1:20" ht="21">
      <c r="A42" s="2" t="s">
        <v>44</v>
      </c>
      <c r="C42" s="3">
        <v>518193</v>
      </c>
      <c r="E42" s="3">
        <v>22098208345</v>
      </c>
      <c r="G42" s="3">
        <f t="shared" si="0"/>
        <v>-22226985782</v>
      </c>
      <c r="I42" s="3">
        <v>-128777437</v>
      </c>
      <c r="K42" s="3">
        <v>518193</v>
      </c>
      <c r="M42" s="3">
        <v>22098208345</v>
      </c>
      <c r="O42" s="3">
        <f t="shared" si="1"/>
        <v>-20475631377</v>
      </c>
      <c r="Q42" s="15">
        <v>1622576968</v>
      </c>
      <c r="T42" s="3"/>
    </row>
    <row r="43" spans="1:20" ht="21">
      <c r="A43" s="2" t="s">
        <v>96</v>
      </c>
      <c r="C43" s="3">
        <v>1866538</v>
      </c>
      <c r="E43" s="3">
        <v>6113648765</v>
      </c>
      <c r="G43" s="3">
        <f t="shared" si="0"/>
        <v>-6212467404</v>
      </c>
      <c r="I43" s="3">
        <v>-98818639</v>
      </c>
      <c r="K43" s="3">
        <v>1866538</v>
      </c>
      <c r="M43" s="3">
        <v>6113648765</v>
      </c>
      <c r="O43" s="3">
        <f t="shared" si="1"/>
        <v>-6212467404</v>
      </c>
      <c r="Q43" s="15">
        <v>-98818639</v>
      </c>
      <c r="T43" s="3"/>
    </row>
    <row r="44" spans="1:20" ht="21">
      <c r="A44" s="2" t="s">
        <v>50</v>
      </c>
      <c r="C44" s="3">
        <v>150000</v>
      </c>
      <c r="E44" s="3">
        <v>11265071625</v>
      </c>
      <c r="G44" s="3">
        <f t="shared" si="0"/>
        <v>-11294893125</v>
      </c>
      <c r="I44" s="3">
        <v>-29821500</v>
      </c>
      <c r="K44" s="3">
        <v>150000</v>
      </c>
      <c r="M44" s="3">
        <v>11265071625</v>
      </c>
      <c r="O44" s="3">
        <f t="shared" si="1"/>
        <v>-11479563930</v>
      </c>
      <c r="Q44" s="15">
        <v>-214492305</v>
      </c>
      <c r="T44" s="3"/>
    </row>
    <row r="45" spans="1:20" ht="21">
      <c r="A45" s="2" t="s">
        <v>38</v>
      </c>
      <c r="C45" s="3">
        <v>52600</v>
      </c>
      <c r="E45" s="3">
        <v>6674439379</v>
      </c>
      <c r="G45" s="3">
        <f t="shared" si="0"/>
        <v>-7197309678</v>
      </c>
      <c r="I45" s="3">
        <v>-522870299</v>
      </c>
      <c r="K45" s="3">
        <v>52600</v>
      </c>
      <c r="M45" s="3">
        <v>6674439379</v>
      </c>
      <c r="O45" s="3">
        <f t="shared" si="1"/>
        <v>-7447970976</v>
      </c>
      <c r="Q45" s="15">
        <v>-773531597</v>
      </c>
      <c r="T45" s="3"/>
    </row>
    <row r="46" spans="1:20" ht="21">
      <c r="A46" s="2" t="s">
        <v>78</v>
      </c>
      <c r="C46" s="3">
        <v>1176750</v>
      </c>
      <c r="E46" s="3">
        <v>9989650802</v>
      </c>
      <c r="G46" s="3">
        <f t="shared" si="0"/>
        <v>-10732093974</v>
      </c>
      <c r="I46" s="3">
        <v>-742443172</v>
      </c>
      <c r="K46" s="3">
        <v>1176750</v>
      </c>
      <c r="M46" s="3">
        <v>9989650802</v>
      </c>
      <c r="O46" s="3">
        <f t="shared" si="1"/>
        <v>-10265979043</v>
      </c>
      <c r="Q46" s="15">
        <v>-276328241</v>
      </c>
      <c r="T46" s="3"/>
    </row>
    <row r="47" spans="1:20" ht="21">
      <c r="A47" s="2" t="s">
        <v>79</v>
      </c>
      <c r="C47" s="3">
        <v>2150000</v>
      </c>
      <c r="E47" s="3">
        <v>6952335997</v>
      </c>
      <c r="G47" s="3">
        <f t="shared" si="0"/>
        <v>-7272917121</v>
      </c>
      <c r="I47" s="3">
        <v>-320581124</v>
      </c>
      <c r="K47" s="3">
        <v>2150000</v>
      </c>
      <c r="M47" s="3">
        <v>6952335997</v>
      </c>
      <c r="O47" s="3">
        <f t="shared" si="1"/>
        <v>-7445265579</v>
      </c>
      <c r="Q47" s="16">
        <v>-492929582</v>
      </c>
      <c r="R47" s="17"/>
      <c r="S47" s="17"/>
      <c r="T47" s="3"/>
    </row>
    <row r="48" spans="1:20" ht="21">
      <c r="A48" s="2" t="s">
        <v>25</v>
      </c>
      <c r="C48" s="3">
        <v>15575866</v>
      </c>
      <c r="E48" s="3">
        <v>104821193573</v>
      </c>
      <c r="G48" s="3">
        <f t="shared" si="0"/>
        <v>-93673297063</v>
      </c>
      <c r="I48" s="3">
        <v>11147896510</v>
      </c>
      <c r="K48" s="3">
        <v>15575866</v>
      </c>
      <c r="M48" s="3">
        <v>104821193573</v>
      </c>
      <c r="O48" s="3">
        <f t="shared" si="1"/>
        <v>-72755507904</v>
      </c>
      <c r="Q48" s="15">
        <v>32065685669</v>
      </c>
      <c r="T48" s="3"/>
    </row>
    <row r="49" spans="1:20" ht="21">
      <c r="A49" s="2" t="s">
        <v>66</v>
      </c>
      <c r="C49" s="3">
        <v>484000</v>
      </c>
      <c r="E49" s="3">
        <v>10392196320</v>
      </c>
      <c r="G49" s="3">
        <f t="shared" si="0"/>
        <v>-11223145283</v>
      </c>
      <c r="I49" s="3">
        <v>-830948963</v>
      </c>
      <c r="K49" s="3">
        <v>484000</v>
      </c>
      <c r="M49" s="3">
        <v>10392196320</v>
      </c>
      <c r="O49" s="3">
        <f t="shared" si="1"/>
        <v>-11067572433</v>
      </c>
      <c r="Q49" s="15">
        <v>-675376113</v>
      </c>
      <c r="T49" s="3"/>
    </row>
    <row r="50" spans="1:20" ht="21">
      <c r="A50" s="2" t="s">
        <v>24</v>
      </c>
      <c r="C50" s="3">
        <v>26120763</v>
      </c>
      <c r="E50" s="3">
        <v>114559099758</v>
      </c>
      <c r="G50" s="3">
        <f t="shared" si="0"/>
        <v>-119830064682</v>
      </c>
      <c r="I50" s="3">
        <v>-5270964924</v>
      </c>
      <c r="K50" s="3">
        <v>26120763</v>
      </c>
      <c r="M50" s="3">
        <v>114559099758</v>
      </c>
      <c r="O50" s="3">
        <f t="shared" si="1"/>
        <v>-93284641485</v>
      </c>
      <c r="Q50" s="15">
        <v>21274458273</v>
      </c>
      <c r="T50" s="3"/>
    </row>
    <row r="51" spans="1:20" ht="21">
      <c r="A51" s="2" t="s">
        <v>95</v>
      </c>
      <c r="C51" s="3">
        <v>3630000</v>
      </c>
      <c r="E51" s="3">
        <v>40883188995</v>
      </c>
      <c r="G51" s="3">
        <f t="shared" si="0"/>
        <v>-47197891620</v>
      </c>
      <c r="I51" s="3">
        <v>-6314702625</v>
      </c>
      <c r="K51" s="3">
        <v>3630000</v>
      </c>
      <c r="M51" s="3">
        <v>40883188995</v>
      </c>
      <c r="O51" s="3">
        <f t="shared" si="1"/>
        <v>-60181535092</v>
      </c>
      <c r="Q51" s="15">
        <v>-19298346097</v>
      </c>
      <c r="T51" s="3"/>
    </row>
    <row r="52" spans="1:20" ht="21">
      <c r="A52" s="2" t="s">
        <v>23</v>
      </c>
      <c r="C52" s="3">
        <v>5097000</v>
      </c>
      <c r="E52" s="3">
        <v>9864812038</v>
      </c>
      <c r="G52" s="3">
        <f t="shared" si="0"/>
        <v>-11083217439</v>
      </c>
      <c r="I52" s="3">
        <v>-1218405401</v>
      </c>
      <c r="K52" s="3">
        <v>5097000</v>
      </c>
      <c r="M52" s="3">
        <v>9864812038</v>
      </c>
      <c r="O52" s="3">
        <f t="shared" si="1"/>
        <v>-11001595769</v>
      </c>
      <c r="Q52" s="15">
        <v>-1136783731</v>
      </c>
      <c r="T52" s="3"/>
    </row>
    <row r="53" spans="1:20" ht="21">
      <c r="A53" s="2" t="s">
        <v>55</v>
      </c>
      <c r="C53" s="3">
        <v>331000</v>
      </c>
      <c r="E53" s="3">
        <v>7057705297</v>
      </c>
      <c r="G53" s="3">
        <f t="shared" si="0"/>
        <v>-7370284319</v>
      </c>
      <c r="I53" s="3">
        <v>-312579022</v>
      </c>
      <c r="K53" s="3">
        <v>331000</v>
      </c>
      <c r="M53" s="3">
        <v>7057705297</v>
      </c>
      <c r="O53" s="3">
        <f t="shared" si="1"/>
        <v>-7461898760</v>
      </c>
      <c r="Q53" s="15">
        <v>-404193463</v>
      </c>
      <c r="T53" s="3"/>
    </row>
    <row r="54" spans="1:20" ht="21">
      <c r="A54" s="2" t="s">
        <v>22</v>
      </c>
      <c r="C54" s="3">
        <v>2359000</v>
      </c>
      <c r="E54" s="3">
        <v>6992682498</v>
      </c>
      <c r="G54" s="3">
        <f t="shared" si="0"/>
        <v>-7318632486</v>
      </c>
      <c r="I54" s="3">
        <v>-325949988</v>
      </c>
      <c r="K54" s="3">
        <v>2359000</v>
      </c>
      <c r="M54" s="3">
        <v>6992682498</v>
      </c>
      <c r="O54" s="3">
        <f t="shared" si="1"/>
        <v>-7435752955</v>
      </c>
      <c r="Q54" s="15">
        <v>-443070457</v>
      </c>
      <c r="T54" s="3"/>
    </row>
    <row r="55" spans="1:20" ht="21">
      <c r="A55" s="2" t="s">
        <v>18</v>
      </c>
      <c r="C55" s="3">
        <v>72500000</v>
      </c>
      <c r="E55" s="3">
        <v>187306356375</v>
      </c>
      <c r="G55" s="3">
        <f t="shared" si="0"/>
        <v>-218872414125</v>
      </c>
      <c r="I55" s="3">
        <v>-31566057750</v>
      </c>
      <c r="K55" s="3">
        <v>72500000</v>
      </c>
      <c r="M55" s="3">
        <v>187306356375</v>
      </c>
      <c r="O55" s="3">
        <f t="shared" si="1"/>
        <v>-286833127550</v>
      </c>
      <c r="Q55" s="15">
        <v>-99526771175</v>
      </c>
      <c r="T55" s="3"/>
    </row>
    <row r="56" spans="1:20" ht="21">
      <c r="A56" s="2" t="s">
        <v>53</v>
      </c>
      <c r="C56" s="3">
        <v>141368</v>
      </c>
      <c r="E56" s="3">
        <v>7342528455</v>
      </c>
      <c r="G56" s="3">
        <f t="shared" si="0"/>
        <v>-7391712856</v>
      </c>
      <c r="I56" s="3">
        <v>-49184401</v>
      </c>
      <c r="K56" s="3">
        <v>141368</v>
      </c>
      <c r="M56" s="3">
        <v>7342528455</v>
      </c>
      <c r="O56" s="3">
        <f t="shared" si="1"/>
        <v>-7433580544</v>
      </c>
      <c r="Q56" s="15">
        <v>-91052089</v>
      </c>
      <c r="T56" s="3"/>
    </row>
    <row r="57" spans="1:20" ht="21">
      <c r="A57" s="2" t="s">
        <v>74</v>
      </c>
      <c r="C57" s="3">
        <v>3016724</v>
      </c>
      <c r="E57" s="3">
        <v>34545882150</v>
      </c>
      <c r="G57" s="3">
        <f t="shared" si="0"/>
        <v>-35235600282</v>
      </c>
      <c r="I57" s="3">
        <v>-689718132</v>
      </c>
      <c r="K57" s="3">
        <v>3016724</v>
      </c>
      <c r="M57" s="3">
        <v>34545882150</v>
      </c>
      <c r="O57" s="3">
        <f t="shared" si="1"/>
        <v>-39283945848</v>
      </c>
      <c r="Q57" s="15">
        <v>-4738063698</v>
      </c>
      <c r="T57" s="3"/>
    </row>
    <row r="58" spans="1:20" ht="21">
      <c r="A58" s="2" t="s">
        <v>80</v>
      </c>
      <c r="C58" s="3">
        <v>6077358</v>
      </c>
      <c r="E58" s="3">
        <v>31595464075</v>
      </c>
      <c r="G58" s="3">
        <f t="shared" si="0"/>
        <v>-33649471298</v>
      </c>
      <c r="I58" s="3">
        <v>-2054007223</v>
      </c>
      <c r="K58" s="3">
        <v>6077358</v>
      </c>
      <c r="M58" s="3">
        <v>31595464075</v>
      </c>
      <c r="O58" s="3">
        <f t="shared" si="1"/>
        <v>-37141336278</v>
      </c>
      <c r="Q58" s="15">
        <v>-5545872203</v>
      </c>
      <c r="T58" s="3"/>
    </row>
    <row r="59" spans="1:20" ht="21">
      <c r="A59" s="2" t="s">
        <v>56</v>
      </c>
      <c r="C59" s="3">
        <v>418800</v>
      </c>
      <c r="E59" s="3">
        <v>7139684601</v>
      </c>
      <c r="G59" s="3">
        <f t="shared" si="0"/>
        <v>-7376980240</v>
      </c>
      <c r="I59" s="3">
        <v>-237295639</v>
      </c>
      <c r="K59" s="3">
        <v>418800</v>
      </c>
      <c r="M59" s="3">
        <v>7139684601</v>
      </c>
      <c r="O59" s="3">
        <f t="shared" si="1"/>
        <v>-7436212332</v>
      </c>
      <c r="Q59" s="15">
        <v>-296527731</v>
      </c>
      <c r="T59" s="3"/>
    </row>
    <row r="60" spans="1:20" ht="21">
      <c r="A60" s="2" t="s">
        <v>81</v>
      </c>
      <c r="C60" s="3">
        <v>1594000</v>
      </c>
      <c r="E60" s="3">
        <v>6290527329</v>
      </c>
      <c r="G60" s="3">
        <f t="shared" si="0"/>
        <v>-7539125700</v>
      </c>
      <c r="I60" s="3">
        <v>-1248598371</v>
      </c>
      <c r="K60" s="3">
        <v>1594000</v>
      </c>
      <c r="M60" s="3">
        <v>6290527329</v>
      </c>
      <c r="O60" s="3">
        <f t="shared" si="1"/>
        <v>-7455772088</v>
      </c>
      <c r="Q60" s="15">
        <v>-1165244759</v>
      </c>
      <c r="T60" s="3"/>
    </row>
    <row r="61" spans="1:20" ht="21">
      <c r="A61" s="2" t="s">
        <v>59</v>
      </c>
      <c r="C61" s="3">
        <v>1752000</v>
      </c>
      <c r="E61" s="3">
        <v>7915461102</v>
      </c>
      <c r="G61" s="3">
        <f t="shared" si="0"/>
        <v>-7279786008</v>
      </c>
      <c r="I61" s="3">
        <v>635675094</v>
      </c>
      <c r="K61" s="3">
        <v>1752000</v>
      </c>
      <c r="M61" s="3">
        <v>7915461102</v>
      </c>
      <c r="O61" s="3">
        <f t="shared" si="1"/>
        <v>-7432808197</v>
      </c>
      <c r="Q61" s="15">
        <v>482652905</v>
      </c>
      <c r="T61" s="3"/>
    </row>
    <row r="62" spans="1:20" ht="21">
      <c r="A62" s="2" t="s">
        <v>58</v>
      </c>
      <c r="C62" s="3">
        <v>286000</v>
      </c>
      <c r="E62" s="3">
        <v>7414499664</v>
      </c>
      <c r="G62" s="3">
        <f t="shared" si="0"/>
        <v>-8176648019</v>
      </c>
      <c r="I62" s="3">
        <v>-762148355</v>
      </c>
      <c r="K62" s="3">
        <v>286000</v>
      </c>
      <c r="M62" s="3">
        <v>7414499664</v>
      </c>
      <c r="O62" s="3">
        <f t="shared" si="1"/>
        <v>-7902333747</v>
      </c>
      <c r="Q62" s="15">
        <v>-487834083</v>
      </c>
      <c r="T62" s="3"/>
    </row>
    <row r="63" spans="1:20" ht="21">
      <c r="A63" s="2" t="s">
        <v>82</v>
      </c>
      <c r="C63" s="3">
        <v>530000</v>
      </c>
      <c r="E63" s="3">
        <v>7270481700</v>
      </c>
      <c r="G63" s="3">
        <f t="shared" si="0"/>
        <v>-7354777140</v>
      </c>
      <c r="I63" s="3">
        <v>-84295440</v>
      </c>
      <c r="K63" s="3">
        <v>530000</v>
      </c>
      <c r="M63" s="3">
        <v>7270481700</v>
      </c>
      <c r="O63" s="3">
        <f t="shared" si="1"/>
        <v>-7437828199</v>
      </c>
      <c r="Q63" s="15">
        <v>-167346499</v>
      </c>
      <c r="T63" s="3"/>
    </row>
    <row r="64" spans="1:20" ht="21">
      <c r="A64" s="2" t="s">
        <v>45</v>
      </c>
      <c r="C64" s="3">
        <v>21200000</v>
      </c>
      <c r="E64" s="3">
        <v>37848652560</v>
      </c>
      <c r="G64" s="3">
        <f t="shared" si="0"/>
        <v>-38396572920</v>
      </c>
      <c r="I64" s="3">
        <v>-547920360</v>
      </c>
      <c r="K64" s="3">
        <v>21200000</v>
      </c>
      <c r="M64" s="3">
        <v>37848652560</v>
      </c>
      <c r="O64" s="3">
        <f t="shared" si="1"/>
        <v>-46470156594</v>
      </c>
      <c r="Q64" s="15">
        <v>-8621504034</v>
      </c>
      <c r="T64" s="3"/>
    </row>
    <row r="65" spans="1:20" ht="21">
      <c r="A65" s="2" t="s">
        <v>65</v>
      </c>
      <c r="C65" s="3">
        <v>846526</v>
      </c>
      <c r="E65" s="3">
        <v>29872865545</v>
      </c>
      <c r="G65" s="3">
        <f t="shared" si="0"/>
        <v>-26086164279</v>
      </c>
      <c r="I65" s="3">
        <v>3786701266</v>
      </c>
      <c r="K65" s="3">
        <v>846526</v>
      </c>
      <c r="M65" s="3">
        <v>29872865545</v>
      </c>
      <c r="O65" s="3">
        <f t="shared" si="1"/>
        <v>-26717281241</v>
      </c>
      <c r="Q65" s="15">
        <v>3155584304</v>
      </c>
      <c r="T65" s="3"/>
    </row>
    <row r="66" spans="1:20" ht="21">
      <c r="A66" s="2" t="s">
        <v>97</v>
      </c>
      <c r="C66" s="3">
        <v>1960000</v>
      </c>
      <c r="E66" s="3">
        <v>11125009980</v>
      </c>
      <c r="G66" s="3">
        <f t="shared" si="0"/>
        <v>-10450085717</v>
      </c>
      <c r="I66" s="3">
        <v>674924263</v>
      </c>
      <c r="K66" s="3">
        <v>1960000</v>
      </c>
      <c r="M66" s="3">
        <v>11125009980</v>
      </c>
      <c r="O66" s="3">
        <f t="shared" si="1"/>
        <v>-10450085717</v>
      </c>
      <c r="Q66" s="15">
        <v>674924263</v>
      </c>
      <c r="T66" s="3"/>
    </row>
    <row r="67" spans="1:20" ht="21">
      <c r="A67" s="2" t="s">
        <v>60</v>
      </c>
      <c r="C67" s="3">
        <v>22800000</v>
      </c>
      <c r="E67" s="3">
        <v>29894264460</v>
      </c>
      <c r="G67" s="3">
        <f t="shared" si="0"/>
        <v>-30055753873</v>
      </c>
      <c r="I67" s="3">
        <v>-161489413</v>
      </c>
      <c r="K67" s="3">
        <v>22800000</v>
      </c>
      <c r="M67" s="3">
        <v>29894264460</v>
      </c>
      <c r="O67" s="3">
        <f t="shared" si="1"/>
        <v>-29828645362</v>
      </c>
      <c r="Q67" s="15">
        <v>65619098</v>
      </c>
      <c r="T67" s="3"/>
    </row>
    <row r="68" spans="1:20" ht="21">
      <c r="A68" s="2" t="s">
        <v>89</v>
      </c>
      <c r="C68" s="3">
        <v>1260000</v>
      </c>
      <c r="E68" s="3">
        <v>7277042430</v>
      </c>
      <c r="G68" s="3">
        <f t="shared" si="0"/>
        <v>-7402292730</v>
      </c>
      <c r="I68" s="3">
        <v>-125250300</v>
      </c>
      <c r="K68" s="3">
        <v>1260000</v>
      </c>
      <c r="M68" s="3">
        <v>7277042430</v>
      </c>
      <c r="O68" s="3">
        <f t="shared" si="1"/>
        <v>-7463146324</v>
      </c>
      <c r="Q68" s="15">
        <v>-186103894</v>
      </c>
      <c r="T68" s="3"/>
    </row>
    <row r="69" spans="1:20" ht="21">
      <c r="A69" s="2" t="s">
        <v>36</v>
      </c>
      <c r="C69" s="3">
        <v>268092</v>
      </c>
      <c r="E69" s="3">
        <v>43167160184</v>
      </c>
      <c r="G69" s="3">
        <f t="shared" si="0"/>
        <v>-45626926132</v>
      </c>
      <c r="I69" s="3">
        <v>-2459765948</v>
      </c>
      <c r="K69" s="3">
        <v>268092</v>
      </c>
      <c r="M69" s="3">
        <v>43167160184</v>
      </c>
      <c r="O69" s="3">
        <f t="shared" si="1"/>
        <v>-46987765099</v>
      </c>
      <c r="Q69" s="15">
        <v>-3820604915</v>
      </c>
      <c r="T69" s="3"/>
    </row>
    <row r="70" spans="1:20" ht="21">
      <c r="A70" s="2" t="s">
        <v>46</v>
      </c>
      <c r="C70" s="3">
        <v>1756682</v>
      </c>
      <c r="E70" s="3">
        <v>8720671332</v>
      </c>
      <c r="G70" s="3">
        <f t="shared" si="0"/>
        <v>-7423068374</v>
      </c>
      <c r="I70" s="3">
        <v>1297602958</v>
      </c>
      <c r="K70" s="3">
        <v>1756682</v>
      </c>
      <c r="M70" s="3">
        <v>8720671332</v>
      </c>
      <c r="O70" s="3">
        <f t="shared" si="1"/>
        <v>-7459838569</v>
      </c>
      <c r="Q70" s="15">
        <v>1260832763</v>
      </c>
      <c r="T70" s="3"/>
    </row>
    <row r="71" spans="1:20" ht="21">
      <c r="A71" s="2" t="s">
        <v>73</v>
      </c>
      <c r="C71" s="3">
        <v>1303000</v>
      </c>
      <c r="E71" s="3">
        <v>6851857423</v>
      </c>
      <c r="G71" s="3">
        <f t="shared" si="0"/>
        <v>-7253384039</v>
      </c>
      <c r="I71" s="3">
        <v>-401526616</v>
      </c>
      <c r="K71" s="3">
        <v>1303000</v>
      </c>
      <c r="M71" s="3">
        <v>6851857423</v>
      </c>
      <c r="O71" s="3">
        <f t="shared" si="1"/>
        <v>-7436289170</v>
      </c>
      <c r="Q71" s="15">
        <v>-584431747</v>
      </c>
      <c r="T71" s="3"/>
    </row>
    <row r="72" spans="1:20" ht="21">
      <c r="A72" s="2" t="s">
        <v>49</v>
      </c>
      <c r="C72" s="3">
        <v>2315000</v>
      </c>
      <c r="E72" s="3">
        <v>10148405557</v>
      </c>
      <c r="G72" s="3">
        <f t="shared" si="0"/>
        <v>-10904352686</v>
      </c>
      <c r="I72" s="3">
        <v>-755947129</v>
      </c>
      <c r="K72" s="3">
        <v>2315000</v>
      </c>
      <c r="M72" s="3">
        <v>10148405557</v>
      </c>
      <c r="O72" s="3">
        <f t="shared" si="1"/>
        <v>-11056843749</v>
      </c>
      <c r="Q72" s="15">
        <v>-908438192</v>
      </c>
      <c r="T72" s="3"/>
    </row>
    <row r="73" spans="1:20" ht="21">
      <c r="A73" s="2" t="s">
        <v>75</v>
      </c>
      <c r="C73" s="3">
        <v>880000</v>
      </c>
      <c r="E73" s="3">
        <v>6429515400</v>
      </c>
      <c r="G73" s="3">
        <f t="shared" ref="G73:G94" si="2">I73-E73</f>
        <v>-7409251080</v>
      </c>
      <c r="I73" s="3">
        <v>-979735680</v>
      </c>
      <c r="K73" s="3">
        <v>880000</v>
      </c>
      <c r="M73" s="3">
        <v>6429515400</v>
      </c>
      <c r="O73" s="3">
        <f t="shared" ref="O73:O94" si="3">Q73-M73</f>
        <v>-7463884849</v>
      </c>
      <c r="Q73" s="15">
        <v>-1034369449</v>
      </c>
      <c r="T73" s="3"/>
    </row>
    <row r="74" spans="1:20" ht="21">
      <c r="A74" s="2" t="s">
        <v>35</v>
      </c>
      <c r="C74" s="3">
        <v>2560000</v>
      </c>
      <c r="E74" s="3">
        <v>6611307264</v>
      </c>
      <c r="G74" s="3">
        <f t="shared" si="2"/>
        <v>-7216962048</v>
      </c>
      <c r="I74" s="3">
        <v>-605654784</v>
      </c>
      <c r="K74" s="3">
        <v>2560000</v>
      </c>
      <c r="M74" s="3">
        <v>6611307264</v>
      </c>
      <c r="O74" s="3">
        <f t="shared" si="3"/>
        <v>-7440011312</v>
      </c>
      <c r="Q74" s="15">
        <v>-828704048</v>
      </c>
      <c r="T74" s="3"/>
    </row>
    <row r="75" spans="1:20" ht="21">
      <c r="A75" s="2" t="s">
        <v>90</v>
      </c>
      <c r="C75" s="3">
        <v>197000</v>
      </c>
      <c r="E75" s="3">
        <v>8446055170</v>
      </c>
      <c r="G75" s="3">
        <f t="shared" si="2"/>
        <v>-7318086754</v>
      </c>
      <c r="I75" s="3">
        <v>1127968416</v>
      </c>
      <c r="K75" s="3">
        <v>197000</v>
      </c>
      <c r="M75" s="3">
        <v>8446055170</v>
      </c>
      <c r="O75" s="3">
        <f t="shared" si="3"/>
        <v>-7446816999</v>
      </c>
      <c r="Q75" s="15">
        <v>999238171</v>
      </c>
      <c r="T75" s="3"/>
    </row>
    <row r="76" spans="1:20" ht="21">
      <c r="A76" s="2" t="s">
        <v>83</v>
      </c>
      <c r="C76" s="3">
        <v>5876000</v>
      </c>
      <c r="E76" s="3">
        <v>9760374163</v>
      </c>
      <c r="G76" s="3">
        <f t="shared" si="2"/>
        <v>-11284772578</v>
      </c>
      <c r="I76" s="3">
        <v>-1524398415</v>
      </c>
      <c r="K76" s="3">
        <v>5876000</v>
      </c>
      <c r="M76" s="3">
        <v>9760374163</v>
      </c>
      <c r="O76" s="3">
        <f t="shared" si="3"/>
        <v>-10990028707</v>
      </c>
      <c r="Q76" s="15">
        <v>-1229654544</v>
      </c>
      <c r="T76" s="3"/>
    </row>
    <row r="77" spans="1:20" ht="21">
      <c r="A77" s="2" t="s">
        <v>61</v>
      </c>
      <c r="C77" s="3">
        <v>4020000</v>
      </c>
      <c r="E77" s="3">
        <v>5994121500</v>
      </c>
      <c r="G77" s="3">
        <f t="shared" si="2"/>
        <v>-7476667551</v>
      </c>
      <c r="I77" s="3">
        <v>-1482546051</v>
      </c>
      <c r="K77" s="3">
        <v>4020000</v>
      </c>
      <c r="M77" s="3">
        <v>5994121500</v>
      </c>
      <c r="O77" s="3">
        <f t="shared" si="3"/>
        <v>-7462014902</v>
      </c>
      <c r="Q77" s="15">
        <v>-1467893402</v>
      </c>
      <c r="T77" s="3"/>
    </row>
    <row r="78" spans="1:20" ht="21">
      <c r="A78" s="2" t="s">
        <v>51</v>
      </c>
      <c r="C78" s="3">
        <v>2109652</v>
      </c>
      <c r="E78" s="3">
        <v>47604160252</v>
      </c>
      <c r="G78" s="3">
        <f t="shared" si="2"/>
        <v>-42109759377</v>
      </c>
      <c r="I78" s="3">
        <v>5494400875</v>
      </c>
      <c r="K78" s="3">
        <v>2109652</v>
      </c>
      <c r="M78" s="3">
        <v>47604160252</v>
      </c>
      <c r="O78" s="3">
        <f t="shared" si="3"/>
        <v>-55992558535</v>
      </c>
      <c r="Q78" s="15">
        <v>-8388398283</v>
      </c>
      <c r="T78" s="3"/>
    </row>
    <row r="79" spans="1:20" ht="21">
      <c r="A79" s="2" t="s">
        <v>26</v>
      </c>
      <c r="C79" s="3">
        <v>1618000</v>
      </c>
      <c r="E79" s="3">
        <v>6271045937</v>
      </c>
      <c r="G79" s="3">
        <f t="shared" si="2"/>
        <v>-7432291169</v>
      </c>
      <c r="I79" s="3">
        <v>-1161245232</v>
      </c>
      <c r="K79" s="3">
        <v>1618000</v>
      </c>
      <c r="M79" s="3">
        <v>6271045937</v>
      </c>
      <c r="O79" s="3">
        <f t="shared" si="3"/>
        <v>-7457233239</v>
      </c>
      <c r="Q79" s="15">
        <v>-1186187302</v>
      </c>
      <c r="T79" s="3"/>
    </row>
    <row r="80" spans="1:20" ht="21">
      <c r="A80" s="2" t="s">
        <v>20</v>
      </c>
      <c r="C80" s="3">
        <v>48320001</v>
      </c>
      <c r="E80" s="3">
        <v>106391980841</v>
      </c>
      <c r="G80" s="3">
        <f t="shared" si="2"/>
        <v>-125028589674</v>
      </c>
      <c r="I80" s="3">
        <v>-18636608833</v>
      </c>
      <c r="K80" s="3">
        <v>48320001</v>
      </c>
      <c r="M80" s="3">
        <v>106391980841</v>
      </c>
      <c r="O80" s="3">
        <f t="shared" si="3"/>
        <v>-114461440323</v>
      </c>
      <c r="Q80" s="15">
        <v>-8069459482</v>
      </c>
      <c r="T80" s="3"/>
    </row>
    <row r="81" spans="1:20" ht="21">
      <c r="A81" s="2" t="s">
        <v>88</v>
      </c>
      <c r="C81" s="3">
        <v>1796000</v>
      </c>
      <c r="E81" s="3">
        <v>10408379454</v>
      </c>
      <c r="G81" s="3">
        <f t="shared" si="2"/>
        <v>-10920082928</v>
      </c>
      <c r="I81" s="3">
        <v>-511703474</v>
      </c>
      <c r="K81" s="3">
        <v>1796000</v>
      </c>
      <c r="M81" s="3">
        <v>10408379454</v>
      </c>
      <c r="O81" s="3">
        <f t="shared" si="3"/>
        <v>-11010155509</v>
      </c>
      <c r="Q81" s="15">
        <v>-601776055</v>
      </c>
      <c r="T81" s="3"/>
    </row>
    <row r="82" spans="1:20" ht="21">
      <c r="A82" s="2" t="s">
        <v>41</v>
      </c>
      <c r="C82" s="3">
        <v>285000</v>
      </c>
      <c r="E82" s="3">
        <v>6555660345</v>
      </c>
      <c r="G82" s="3">
        <f t="shared" si="2"/>
        <v>-7320581820</v>
      </c>
      <c r="I82" s="3">
        <v>-764921475</v>
      </c>
      <c r="K82" s="3">
        <v>285000</v>
      </c>
      <c r="M82" s="3">
        <v>6555660345</v>
      </c>
      <c r="O82" s="3">
        <f t="shared" si="3"/>
        <v>-7435733432</v>
      </c>
      <c r="Q82" s="15">
        <v>-880073087</v>
      </c>
      <c r="T82" s="3"/>
    </row>
    <row r="83" spans="1:20" ht="21">
      <c r="A83" s="2" t="s">
        <v>85</v>
      </c>
      <c r="C83" s="3">
        <v>2100000</v>
      </c>
      <c r="E83" s="3">
        <v>8842671180</v>
      </c>
      <c r="G83" s="3">
        <f t="shared" si="2"/>
        <v>-10500150150</v>
      </c>
      <c r="I83" s="3">
        <v>-1657478970</v>
      </c>
      <c r="K83" s="3">
        <v>2100000</v>
      </c>
      <c r="M83" s="3">
        <v>8842671180</v>
      </c>
      <c r="O83" s="3">
        <f t="shared" si="3"/>
        <v>-12712905450</v>
      </c>
      <c r="Q83" s="15">
        <v>-3870234270</v>
      </c>
      <c r="T83" s="3"/>
    </row>
    <row r="84" spans="1:20" ht="21">
      <c r="A84" s="2" t="s">
        <v>19</v>
      </c>
      <c r="C84" s="3">
        <v>2760000</v>
      </c>
      <c r="E84" s="3">
        <v>7421378490</v>
      </c>
      <c r="G84" s="3">
        <f t="shared" si="2"/>
        <v>-7492711518</v>
      </c>
      <c r="I84" s="3">
        <v>-71333028</v>
      </c>
      <c r="K84" s="3">
        <v>2760000</v>
      </c>
      <c r="M84" s="3">
        <v>7421378490</v>
      </c>
      <c r="O84" s="3">
        <f t="shared" si="3"/>
        <v>-7467991478</v>
      </c>
      <c r="Q84" s="15">
        <v>-46612988</v>
      </c>
      <c r="T84" s="3"/>
    </row>
    <row r="85" spans="1:20" ht="21">
      <c r="A85" s="2" t="s">
        <v>33</v>
      </c>
      <c r="C85" s="3">
        <v>2533000</v>
      </c>
      <c r="E85" s="3">
        <v>10668463690</v>
      </c>
      <c r="G85" s="3">
        <f t="shared" si="2"/>
        <v>-11245014682</v>
      </c>
      <c r="I85" s="3">
        <v>-576550992</v>
      </c>
      <c r="K85" s="3">
        <v>2533000</v>
      </c>
      <c r="M85" s="3">
        <v>10668463690</v>
      </c>
      <c r="O85" s="3">
        <f t="shared" si="3"/>
        <v>-11194317364</v>
      </c>
      <c r="Q85" s="15">
        <v>-525853674</v>
      </c>
      <c r="T85" s="3"/>
    </row>
    <row r="86" spans="1:20" ht="21">
      <c r="A86" s="2" t="s">
        <v>42</v>
      </c>
      <c r="C86" s="3">
        <v>355732</v>
      </c>
      <c r="E86" s="3">
        <v>6817704807</v>
      </c>
      <c r="G86" s="3">
        <f t="shared" si="2"/>
        <v>-7443604055</v>
      </c>
      <c r="I86" s="3">
        <v>-625899248</v>
      </c>
      <c r="K86" s="3">
        <v>355732</v>
      </c>
      <c r="M86" s="3">
        <v>6817704807</v>
      </c>
      <c r="O86" s="3">
        <f t="shared" si="3"/>
        <v>-7459768298</v>
      </c>
      <c r="Q86" s="15">
        <v>-642063491</v>
      </c>
      <c r="T86" s="3"/>
    </row>
    <row r="87" spans="1:20" ht="21">
      <c r="A87" s="2" t="s">
        <v>93</v>
      </c>
      <c r="C87" s="3">
        <v>1449000</v>
      </c>
      <c r="E87" s="3">
        <v>8887135036</v>
      </c>
      <c r="G87" s="3">
        <f t="shared" si="2"/>
        <v>-9993191270</v>
      </c>
      <c r="I87" s="3">
        <v>-1106056234</v>
      </c>
      <c r="K87" s="3">
        <v>1449000</v>
      </c>
      <c r="M87" s="3">
        <v>8887135036</v>
      </c>
      <c r="O87" s="3">
        <f t="shared" si="3"/>
        <v>-9994449700</v>
      </c>
      <c r="Q87" s="15">
        <v>-1107314664</v>
      </c>
      <c r="T87" s="3"/>
    </row>
    <row r="88" spans="1:20" ht="21">
      <c r="A88" s="2" t="s">
        <v>57</v>
      </c>
      <c r="C88" s="3">
        <v>40619240</v>
      </c>
      <c r="E88" s="3">
        <v>90728367257</v>
      </c>
      <c r="G88" s="3">
        <f t="shared" si="2"/>
        <v>-101226531692</v>
      </c>
      <c r="I88" s="3">
        <v>-10498164435</v>
      </c>
      <c r="K88" s="3">
        <v>40619240</v>
      </c>
      <c r="M88" s="3">
        <v>90728367257</v>
      </c>
      <c r="O88" s="3">
        <f t="shared" si="3"/>
        <v>-121011533946</v>
      </c>
      <c r="Q88" s="15">
        <v>-30283166689</v>
      </c>
      <c r="T88" s="3"/>
    </row>
    <row r="89" spans="1:20" ht="21">
      <c r="A89" s="2" t="s">
        <v>21</v>
      </c>
      <c r="C89" s="3">
        <v>1900000</v>
      </c>
      <c r="E89" s="3">
        <v>7456567860</v>
      </c>
      <c r="G89" s="3">
        <f t="shared" si="2"/>
        <v>-7362133110</v>
      </c>
      <c r="I89" s="3">
        <v>94434750</v>
      </c>
      <c r="K89" s="3">
        <v>1900000</v>
      </c>
      <c r="M89" s="3">
        <v>7456567860</v>
      </c>
      <c r="O89" s="3">
        <f t="shared" si="3"/>
        <v>-7445533543</v>
      </c>
      <c r="Q89" s="15">
        <v>11034317</v>
      </c>
      <c r="T89" s="3"/>
    </row>
    <row r="90" spans="1:20" ht="21">
      <c r="A90" s="2" t="s">
        <v>101</v>
      </c>
      <c r="C90" s="3">
        <v>6600000</v>
      </c>
      <c r="E90" s="3">
        <v>9932945220</v>
      </c>
      <c r="G90" s="3">
        <f t="shared" si="2"/>
        <v>-10001672946</v>
      </c>
      <c r="I90" s="3">
        <v>-68727726</v>
      </c>
      <c r="K90" s="3">
        <v>6600000</v>
      </c>
      <c r="M90" s="3">
        <v>9932945220</v>
      </c>
      <c r="O90" s="3">
        <f t="shared" si="3"/>
        <v>-10001672946</v>
      </c>
      <c r="Q90" s="15">
        <v>-68727726</v>
      </c>
      <c r="T90" s="3"/>
    </row>
    <row r="91" spans="1:20" ht="21">
      <c r="A91" s="2" t="s">
        <v>31</v>
      </c>
      <c r="C91" s="3">
        <v>646789</v>
      </c>
      <c r="E91" s="3">
        <v>6885893884</v>
      </c>
      <c r="G91" s="3">
        <f t="shared" si="2"/>
        <v>-7689569640</v>
      </c>
      <c r="I91" s="3">
        <v>-803675756</v>
      </c>
      <c r="K91" s="3">
        <v>646789</v>
      </c>
      <c r="M91" s="3">
        <v>6885893884</v>
      </c>
      <c r="O91" s="3">
        <f t="shared" si="3"/>
        <v>-7435058485</v>
      </c>
      <c r="Q91" s="15">
        <v>-549164601</v>
      </c>
      <c r="T91" s="3"/>
    </row>
    <row r="92" spans="1:20" ht="21">
      <c r="A92" s="2" t="s">
        <v>54</v>
      </c>
      <c r="C92" s="3">
        <v>2800000</v>
      </c>
      <c r="E92" s="3">
        <v>15753704400</v>
      </c>
      <c r="G92" s="3">
        <f t="shared" si="2"/>
        <v>-17034040800</v>
      </c>
      <c r="I92" s="3">
        <v>-1280336400</v>
      </c>
      <c r="K92" s="3">
        <v>2800000</v>
      </c>
      <c r="M92" s="3">
        <v>15753704400</v>
      </c>
      <c r="O92" s="3">
        <f t="shared" si="3"/>
        <v>-23809847708</v>
      </c>
      <c r="Q92" s="15">
        <v>-8056143308</v>
      </c>
      <c r="T92" s="3"/>
    </row>
    <row r="93" spans="1:20" ht="21">
      <c r="A93" s="2" t="s">
        <v>52</v>
      </c>
      <c r="C93" s="3">
        <v>3028300</v>
      </c>
      <c r="E93" s="3">
        <v>6529300822</v>
      </c>
      <c r="G93" s="3">
        <f t="shared" si="2"/>
        <v>-7269830099</v>
      </c>
      <c r="I93" s="3">
        <v>-740529277</v>
      </c>
      <c r="K93" s="3">
        <v>3028300</v>
      </c>
      <c r="M93" s="3">
        <v>6529300822</v>
      </c>
      <c r="O93" s="3">
        <f t="shared" si="3"/>
        <v>-7416363246</v>
      </c>
      <c r="Q93" s="15">
        <v>-887062424</v>
      </c>
      <c r="T93" s="3"/>
    </row>
    <row r="94" spans="1:20" ht="21">
      <c r="A94" s="2" t="s">
        <v>99</v>
      </c>
      <c r="C94" s="3">
        <v>139685</v>
      </c>
      <c r="E94" s="3">
        <v>2157789205</v>
      </c>
      <c r="G94" s="3">
        <f t="shared" si="2"/>
        <v>-2288275220</v>
      </c>
      <c r="I94" s="3">
        <v>-130486015</v>
      </c>
      <c r="K94" s="3">
        <v>139685</v>
      </c>
      <c r="M94" s="3">
        <v>2157789205</v>
      </c>
      <c r="O94" s="3">
        <f t="shared" si="3"/>
        <v>-2288275220</v>
      </c>
      <c r="Q94" s="15">
        <v>-130486015</v>
      </c>
      <c r="T94" s="3"/>
    </row>
    <row r="95" spans="1:20" ht="21.75" thickBot="1">
      <c r="A95" s="32" t="s">
        <v>182</v>
      </c>
      <c r="E95" s="5">
        <f>SUM(E8:E94)</f>
        <v>1792301279357</v>
      </c>
      <c r="G95" s="5">
        <f>SUM(G8:G94)</f>
        <v>-1913389985493</v>
      </c>
      <c r="I95" s="5">
        <f>SUM(I8:I94)</f>
        <v>-121088706136</v>
      </c>
      <c r="M95" s="5">
        <f>SUM(M8:M94)</f>
        <v>1792301279357</v>
      </c>
      <c r="O95" s="5">
        <f>SUM(O8:O94)</f>
        <v>-2032888968912</v>
      </c>
      <c r="Q95" s="19">
        <f>SUM(Q8:Q94)</f>
        <v>-240587689555</v>
      </c>
    </row>
    <row r="96" spans="1:20" ht="19.5" thickTop="1"/>
    <row r="97" spans="1:20">
      <c r="G97" s="3"/>
      <c r="O97" s="3"/>
    </row>
    <row r="99" spans="1:20" ht="26.25">
      <c r="A99" s="52" t="s">
        <v>193</v>
      </c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</row>
    <row r="100" spans="1:20">
      <c r="S100" s="3"/>
    </row>
    <row r="101" spans="1:20" ht="30">
      <c r="A101" s="36" t="s">
        <v>3</v>
      </c>
      <c r="C101" s="37" t="s">
        <v>141</v>
      </c>
      <c r="D101" s="37" t="s">
        <v>141</v>
      </c>
      <c r="E101" s="37" t="s">
        <v>141</v>
      </c>
      <c r="F101" s="37" t="s">
        <v>141</v>
      </c>
      <c r="G101" s="37" t="s">
        <v>141</v>
      </c>
      <c r="H101" s="37" t="s">
        <v>141</v>
      </c>
      <c r="I101" s="37" t="s">
        <v>141</v>
      </c>
      <c r="K101" s="37" t="s">
        <v>142</v>
      </c>
      <c r="L101" s="37" t="s">
        <v>142</v>
      </c>
      <c r="M101" s="37" t="s">
        <v>142</v>
      </c>
      <c r="N101" s="37" t="s">
        <v>142</v>
      </c>
      <c r="O101" s="37" t="s">
        <v>142</v>
      </c>
      <c r="P101" s="37" t="s">
        <v>142</v>
      </c>
      <c r="Q101" s="37" t="s">
        <v>142</v>
      </c>
    </row>
    <row r="102" spans="1:20" ht="48">
      <c r="A102" s="37" t="s">
        <v>3</v>
      </c>
      <c r="C102" s="14" t="s">
        <v>7</v>
      </c>
      <c r="E102" s="14" t="s">
        <v>169</v>
      </c>
      <c r="G102" s="14" t="s">
        <v>170</v>
      </c>
      <c r="I102" s="18" t="s">
        <v>171</v>
      </c>
      <c r="K102" s="14" t="s">
        <v>7</v>
      </c>
      <c r="M102" s="14" t="s">
        <v>169</v>
      </c>
      <c r="O102" s="14" t="s">
        <v>170</v>
      </c>
      <c r="Q102" s="21" t="s">
        <v>171</v>
      </c>
    </row>
    <row r="103" spans="1:20" ht="21">
      <c r="A103" s="2" t="s">
        <v>111</v>
      </c>
      <c r="C103" s="3">
        <v>1700</v>
      </c>
      <c r="E103" s="3">
        <v>1378994012</v>
      </c>
      <c r="G103" s="3">
        <f>I103-E103</f>
        <v>-1349606339</v>
      </c>
      <c r="I103" s="3">
        <v>29387673</v>
      </c>
      <c r="K103" s="3">
        <v>1700</v>
      </c>
      <c r="M103" s="3">
        <v>1378994012</v>
      </c>
      <c r="O103" s="3">
        <f>Q103-M103</f>
        <v>-1215959567</v>
      </c>
      <c r="Q103" s="15">
        <v>163034445</v>
      </c>
      <c r="T103" s="3"/>
    </row>
    <row r="104" spans="1:20" ht="21">
      <c r="A104" s="2" t="s">
        <v>115</v>
      </c>
      <c r="C104" s="3">
        <v>40000</v>
      </c>
      <c r="E104" s="3">
        <v>39992750000</v>
      </c>
      <c r="G104" s="3">
        <f t="shared" ref="G104:G105" si="4">I104-E104</f>
        <v>-39992750000</v>
      </c>
      <c r="I104" s="12">
        <v>0</v>
      </c>
      <c r="K104" s="3">
        <v>40000</v>
      </c>
      <c r="M104" s="3">
        <v>39992750000</v>
      </c>
      <c r="O104" s="3">
        <f t="shared" ref="O104:O105" si="5">Q104-M104</f>
        <v>-40004690000</v>
      </c>
      <c r="Q104" s="15">
        <v>-11940000</v>
      </c>
      <c r="S104" s="3"/>
      <c r="T104" s="3"/>
    </row>
    <row r="105" spans="1:20" ht="21">
      <c r="A105" s="2" t="s">
        <v>118</v>
      </c>
      <c r="C105" s="3">
        <v>150000</v>
      </c>
      <c r="E105" s="3">
        <v>149972812500</v>
      </c>
      <c r="G105" s="3">
        <f t="shared" si="4"/>
        <v>-149972812500</v>
      </c>
      <c r="I105" s="12">
        <v>0</v>
      </c>
      <c r="K105" s="3">
        <v>150000</v>
      </c>
      <c r="M105" s="3">
        <v>149972812500</v>
      </c>
      <c r="O105" s="3">
        <f t="shared" si="5"/>
        <v>-150017187500</v>
      </c>
      <c r="Q105" s="15">
        <v>-44375000</v>
      </c>
      <c r="T105" s="3"/>
    </row>
    <row r="106" spans="1:20" ht="21.75" thickBot="1">
      <c r="A106" s="32" t="s">
        <v>182</v>
      </c>
      <c r="E106" s="5">
        <f>SUM(E103:E105)</f>
        <v>191344556512</v>
      </c>
      <c r="G106" s="5">
        <f>SUM(G103:G105)</f>
        <v>-191315168839</v>
      </c>
      <c r="I106" s="5">
        <f>SUM(I103:I105)</f>
        <v>29387673</v>
      </c>
      <c r="M106" s="5">
        <f>SUM(M103:M105)</f>
        <v>191344556512</v>
      </c>
      <c r="O106" s="5">
        <f>SUM(O103:O105)</f>
        <v>-191237837067</v>
      </c>
      <c r="Q106" s="19">
        <f>SUM(Q103:Q105)</f>
        <v>106719445</v>
      </c>
    </row>
    <row r="107" spans="1:20" ht="19.5" thickTop="1"/>
    <row r="109" spans="1:20">
      <c r="I109" s="3"/>
    </row>
    <row r="110" spans="1:20">
      <c r="I110" s="3"/>
      <c r="Q110" s="15"/>
    </row>
    <row r="111" spans="1:20">
      <c r="Q111" s="15"/>
    </row>
    <row r="112" spans="1:20">
      <c r="Q112" s="15"/>
    </row>
    <row r="113" spans="17:17">
      <c r="Q113" s="15"/>
    </row>
  </sheetData>
  <mergeCells count="19">
    <mergeCell ref="A101:A102"/>
    <mergeCell ref="C101:I101"/>
    <mergeCell ref="K101:Q101"/>
    <mergeCell ref="A99:Q99"/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rightToLeft="1" workbookViewId="0">
      <selection activeCell="X8" sqref="X8"/>
    </sheetView>
  </sheetViews>
  <sheetFormatPr defaultRowHeight="18.75"/>
  <cols>
    <col min="1" max="1" width="32.7109375" style="1" customWidth="1"/>
    <col min="2" max="2" width="1" style="1" customWidth="1"/>
    <col min="3" max="3" width="7.71093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21.85546875" style="1" customWidth="1"/>
    <col min="10" max="10" width="1" style="1" customWidth="1"/>
    <col min="11" max="11" width="11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24.5703125" style="20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>
      <c r="A3" s="38" t="s">
        <v>139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ht="30">
      <c r="A6" s="36" t="s">
        <v>3</v>
      </c>
      <c r="C6" s="37" t="s">
        <v>141</v>
      </c>
      <c r="D6" s="37" t="s">
        <v>141</v>
      </c>
      <c r="E6" s="37" t="s">
        <v>141</v>
      </c>
      <c r="F6" s="37" t="s">
        <v>141</v>
      </c>
      <c r="G6" s="37" t="s">
        <v>141</v>
      </c>
      <c r="H6" s="37" t="s">
        <v>141</v>
      </c>
      <c r="I6" s="37" t="s">
        <v>141</v>
      </c>
      <c r="K6" s="37" t="s">
        <v>142</v>
      </c>
      <c r="L6" s="37" t="s">
        <v>142</v>
      </c>
      <c r="M6" s="37" t="s">
        <v>142</v>
      </c>
      <c r="N6" s="37" t="s">
        <v>142</v>
      </c>
      <c r="O6" s="37" t="s">
        <v>142</v>
      </c>
      <c r="P6" s="37" t="s">
        <v>142</v>
      </c>
      <c r="Q6" s="37" t="s">
        <v>142</v>
      </c>
    </row>
    <row r="7" spans="1:17" ht="61.5" customHeight="1">
      <c r="A7" s="37" t="s">
        <v>3</v>
      </c>
      <c r="C7" s="37" t="s">
        <v>7</v>
      </c>
      <c r="E7" s="37" t="s">
        <v>169</v>
      </c>
      <c r="G7" s="37" t="s">
        <v>170</v>
      </c>
      <c r="I7" s="54" t="s">
        <v>172</v>
      </c>
      <c r="K7" s="37" t="s">
        <v>7</v>
      </c>
      <c r="M7" s="37" t="s">
        <v>169</v>
      </c>
      <c r="O7" s="37" t="s">
        <v>170</v>
      </c>
      <c r="Q7" s="53" t="s">
        <v>172</v>
      </c>
    </row>
    <row r="8" spans="1:17" ht="21">
      <c r="A8" s="7" t="s">
        <v>173</v>
      </c>
      <c r="C8" s="12">
        <v>0</v>
      </c>
      <c r="D8" s="12"/>
      <c r="E8" s="12">
        <v>0</v>
      </c>
      <c r="F8" s="12"/>
      <c r="G8" s="12">
        <v>0</v>
      </c>
      <c r="H8" s="12"/>
      <c r="I8" s="12">
        <v>0</v>
      </c>
      <c r="K8" s="3">
        <v>2000000</v>
      </c>
      <c r="M8" s="3">
        <v>41129504893</v>
      </c>
      <c r="O8" s="3">
        <v>30905809019</v>
      </c>
      <c r="Q8" s="15">
        <v>-6254502210</v>
      </c>
    </row>
    <row r="9" spans="1:17" ht="21">
      <c r="A9" s="7" t="s">
        <v>79</v>
      </c>
      <c r="C9" s="12">
        <v>0</v>
      </c>
      <c r="D9" s="12"/>
      <c r="E9" s="12">
        <v>0</v>
      </c>
      <c r="F9" s="12"/>
      <c r="G9" s="12">
        <v>0</v>
      </c>
      <c r="H9" s="12"/>
      <c r="I9" s="12">
        <v>0</v>
      </c>
      <c r="K9" s="3">
        <v>6900000</v>
      </c>
      <c r="M9" s="3">
        <v>26957270387</v>
      </c>
      <c r="O9" s="3">
        <v>19257296122</v>
      </c>
      <c r="Q9" s="15">
        <v>-949727414</v>
      </c>
    </row>
    <row r="10" spans="1:17" ht="21">
      <c r="A10" s="7" t="s">
        <v>25</v>
      </c>
      <c r="C10" s="12">
        <v>0</v>
      </c>
      <c r="D10" s="12"/>
      <c r="E10" s="12">
        <v>0</v>
      </c>
      <c r="F10" s="12"/>
      <c r="G10" s="12">
        <v>0</v>
      </c>
      <c r="H10" s="12"/>
      <c r="I10" s="12">
        <v>0</v>
      </c>
      <c r="K10" s="3">
        <v>7350000</v>
      </c>
      <c r="M10" s="3">
        <v>40896132947</v>
      </c>
      <c r="O10" s="3">
        <v>16977399001</v>
      </c>
      <c r="Q10" s="15">
        <v>6808770154</v>
      </c>
    </row>
    <row r="11" spans="1:17" ht="21">
      <c r="A11" s="7" t="s">
        <v>24</v>
      </c>
      <c r="C11" s="12">
        <v>0</v>
      </c>
      <c r="D11" s="12"/>
      <c r="E11" s="12">
        <v>0</v>
      </c>
      <c r="F11" s="12"/>
      <c r="G11" s="12">
        <v>0</v>
      </c>
      <c r="H11" s="12"/>
      <c r="I11" s="12">
        <v>0</v>
      </c>
      <c r="K11" s="3">
        <v>24004290</v>
      </c>
      <c r="M11" s="3">
        <v>113324848405</v>
      </c>
      <c r="O11" s="3">
        <v>36276630729</v>
      </c>
      <c r="Q11" s="15">
        <v>26665625011</v>
      </c>
    </row>
    <row r="12" spans="1:17" ht="21">
      <c r="A12" s="7" t="s">
        <v>174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v>0</v>
      </c>
      <c r="K12" s="3">
        <v>12283333</v>
      </c>
      <c r="M12" s="3">
        <v>32405366496</v>
      </c>
      <c r="O12" s="3">
        <v>35416541781</v>
      </c>
      <c r="Q12" s="15">
        <v>-2817209341</v>
      </c>
    </row>
    <row r="13" spans="1:17" ht="21">
      <c r="A13" s="7" t="s">
        <v>18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v>0</v>
      </c>
      <c r="K13" s="3">
        <v>5600000</v>
      </c>
      <c r="M13" s="3">
        <v>17685271514</v>
      </c>
      <c r="O13" s="3">
        <v>-105327184165</v>
      </c>
      <c r="Q13" s="15">
        <v>-4364257732</v>
      </c>
    </row>
    <row r="14" spans="1:17" ht="21">
      <c r="A14" s="7" t="s">
        <v>65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v>0</v>
      </c>
      <c r="K14" s="3">
        <v>1000000</v>
      </c>
      <c r="M14" s="3">
        <v>27870295200</v>
      </c>
      <c r="O14" s="3">
        <v>7474467703</v>
      </c>
      <c r="Q14" s="15">
        <v>-5884427009</v>
      </c>
    </row>
    <row r="15" spans="1:17" ht="21">
      <c r="A15" s="7" t="s">
        <v>175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v>0</v>
      </c>
      <c r="K15" s="3">
        <v>85000</v>
      </c>
      <c r="M15" s="3">
        <v>11666005239</v>
      </c>
      <c r="O15" s="3">
        <v>11405781778</v>
      </c>
      <c r="Q15" s="15">
        <v>-3512750245</v>
      </c>
    </row>
    <row r="16" spans="1:17" ht="21">
      <c r="A16" s="7" t="s">
        <v>20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K16" s="3">
        <v>7700000</v>
      </c>
      <c r="M16" s="3">
        <v>19543183099</v>
      </c>
      <c r="O16" s="3">
        <v>-7081993205</v>
      </c>
      <c r="Q16" s="15">
        <v>1420237945</v>
      </c>
    </row>
    <row r="17" spans="1:17" ht="21">
      <c r="A17" s="7" t="s">
        <v>57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v>0</v>
      </c>
      <c r="K17" s="3">
        <v>4500000</v>
      </c>
      <c r="M17" s="3">
        <v>12930006071</v>
      </c>
      <c r="O17" s="3">
        <v>-22992875122</v>
      </c>
      <c r="Q17" s="15">
        <v>-398855278</v>
      </c>
    </row>
    <row r="18" spans="1:17" ht="21">
      <c r="A18" s="7" t="s">
        <v>176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v>0</v>
      </c>
      <c r="K18" s="3">
        <v>26800000</v>
      </c>
      <c r="M18" s="3">
        <v>102011402189</v>
      </c>
      <c r="O18" s="3">
        <v>104072456891</v>
      </c>
      <c r="Q18" s="15">
        <v>-15410966054</v>
      </c>
    </row>
    <row r="19" spans="1:17" ht="21">
      <c r="A19" s="7" t="s">
        <v>195</v>
      </c>
      <c r="C19" s="12"/>
      <c r="D19" s="12"/>
      <c r="E19" s="12"/>
      <c r="F19" s="12"/>
      <c r="G19" s="12"/>
      <c r="H19" s="12"/>
      <c r="I19" s="12"/>
      <c r="K19" s="12">
        <v>0</v>
      </c>
      <c r="L19" s="12"/>
      <c r="M19" s="12">
        <v>0</v>
      </c>
      <c r="N19" s="12"/>
      <c r="O19" s="12">
        <v>0</v>
      </c>
      <c r="Q19" s="15">
        <v>1165438380</v>
      </c>
    </row>
    <row r="20" spans="1:17" ht="21">
      <c r="A20" s="7" t="s">
        <v>204</v>
      </c>
      <c r="C20" s="12"/>
      <c r="D20" s="12"/>
      <c r="E20" s="12"/>
      <c r="F20" s="12"/>
      <c r="G20" s="12"/>
      <c r="H20" s="12"/>
      <c r="I20" s="12"/>
      <c r="K20" s="12">
        <v>0</v>
      </c>
      <c r="L20" s="12"/>
      <c r="M20" s="12">
        <v>0</v>
      </c>
      <c r="N20" s="12"/>
      <c r="O20" s="12">
        <v>0</v>
      </c>
      <c r="Q20" s="15">
        <v>785217750</v>
      </c>
    </row>
    <row r="21" spans="1:17" ht="21">
      <c r="A21" s="7" t="s">
        <v>196</v>
      </c>
      <c r="C21" s="12"/>
      <c r="D21" s="12"/>
      <c r="E21" s="12"/>
      <c r="F21" s="12"/>
      <c r="G21" s="12"/>
      <c r="H21" s="12"/>
      <c r="I21" s="12"/>
      <c r="K21" s="12">
        <v>0</v>
      </c>
      <c r="L21" s="12"/>
      <c r="M21" s="12">
        <v>0</v>
      </c>
      <c r="N21" s="12"/>
      <c r="O21" s="12">
        <v>0</v>
      </c>
      <c r="Q21" s="15">
        <v>768939746</v>
      </c>
    </row>
    <row r="22" spans="1:17" ht="21">
      <c r="A22" s="7" t="s">
        <v>87</v>
      </c>
      <c r="C22" s="12"/>
      <c r="D22" s="12"/>
      <c r="E22" s="12"/>
      <c r="F22" s="12"/>
      <c r="G22" s="12"/>
      <c r="H22" s="12"/>
      <c r="I22" s="12"/>
      <c r="K22" s="12">
        <v>0</v>
      </c>
      <c r="L22" s="12"/>
      <c r="M22" s="12">
        <v>0</v>
      </c>
      <c r="N22" s="12"/>
      <c r="O22" s="12">
        <v>0</v>
      </c>
      <c r="Q22" s="15">
        <v>114842929</v>
      </c>
    </row>
    <row r="23" spans="1:17" ht="21">
      <c r="A23" s="7" t="s">
        <v>198</v>
      </c>
      <c r="C23" s="12"/>
      <c r="D23" s="12"/>
      <c r="E23" s="12"/>
      <c r="F23" s="12"/>
      <c r="G23" s="12"/>
      <c r="H23" s="12"/>
      <c r="I23" s="12"/>
      <c r="K23" s="12">
        <v>0</v>
      </c>
      <c r="L23" s="12"/>
      <c r="M23" s="12">
        <v>0</v>
      </c>
      <c r="N23" s="12"/>
      <c r="O23" s="12">
        <v>0</v>
      </c>
      <c r="Q23" s="15">
        <v>-3039767400</v>
      </c>
    </row>
    <row r="24" spans="1:17" ht="21">
      <c r="A24" s="7" t="s">
        <v>51</v>
      </c>
      <c r="C24" s="12"/>
      <c r="D24" s="12"/>
      <c r="E24" s="12"/>
      <c r="F24" s="12"/>
      <c r="G24" s="12"/>
      <c r="H24" s="12"/>
      <c r="I24" s="12"/>
      <c r="K24" s="12">
        <v>0</v>
      </c>
      <c r="L24" s="12"/>
      <c r="M24" s="12">
        <v>0</v>
      </c>
      <c r="N24" s="12"/>
      <c r="O24" s="12">
        <v>0</v>
      </c>
      <c r="Q24" s="15">
        <v>-294558305</v>
      </c>
    </row>
    <row r="25" spans="1:17" ht="21">
      <c r="A25" s="7" t="s">
        <v>199</v>
      </c>
      <c r="C25" s="12"/>
      <c r="D25" s="12"/>
      <c r="E25" s="12"/>
      <c r="F25" s="12"/>
      <c r="G25" s="12"/>
      <c r="H25" s="12"/>
      <c r="I25" s="12"/>
      <c r="K25" s="12">
        <v>0</v>
      </c>
      <c r="L25" s="12"/>
      <c r="M25" s="12">
        <v>0</v>
      </c>
      <c r="N25" s="12"/>
      <c r="O25" s="12">
        <v>0</v>
      </c>
      <c r="Q25" s="15">
        <v>-3139140730</v>
      </c>
    </row>
    <row r="26" spans="1:17" ht="21">
      <c r="A26" s="7" t="s">
        <v>200</v>
      </c>
      <c r="C26" s="12"/>
      <c r="D26" s="12"/>
      <c r="E26" s="12"/>
      <c r="F26" s="12"/>
      <c r="G26" s="12"/>
      <c r="H26" s="12"/>
      <c r="I26" s="12"/>
      <c r="K26" s="12">
        <v>0</v>
      </c>
      <c r="L26" s="12"/>
      <c r="M26" s="12">
        <v>0</v>
      </c>
      <c r="N26" s="12"/>
      <c r="O26" s="12">
        <v>0</v>
      </c>
      <c r="Q26" s="15">
        <v>-108384665</v>
      </c>
    </row>
    <row r="27" spans="1:17" ht="21">
      <c r="A27" s="7" t="s">
        <v>201</v>
      </c>
      <c r="C27" s="12"/>
      <c r="D27" s="12"/>
      <c r="E27" s="12"/>
      <c r="F27" s="12"/>
      <c r="G27" s="12"/>
      <c r="H27" s="12"/>
      <c r="I27" s="12"/>
      <c r="K27" s="12">
        <v>0</v>
      </c>
      <c r="L27" s="12"/>
      <c r="M27" s="12">
        <v>0</v>
      </c>
      <c r="N27" s="12"/>
      <c r="O27" s="12">
        <v>0</v>
      </c>
      <c r="Q27" s="15">
        <v>-958195061</v>
      </c>
    </row>
    <row r="28" spans="1:17" ht="21">
      <c r="A28" s="7" t="s">
        <v>197</v>
      </c>
      <c r="C28" s="12"/>
      <c r="D28" s="12"/>
      <c r="E28" s="12"/>
      <c r="F28" s="12"/>
      <c r="G28" s="12"/>
      <c r="H28" s="12"/>
      <c r="I28" s="12"/>
      <c r="K28" s="12">
        <v>0</v>
      </c>
      <c r="L28" s="12"/>
      <c r="M28" s="12">
        <v>0</v>
      </c>
      <c r="N28" s="12"/>
      <c r="O28" s="12">
        <v>0</v>
      </c>
      <c r="Q28" s="15">
        <v>109760270</v>
      </c>
    </row>
    <row r="29" spans="1:17" ht="21">
      <c r="A29" s="7" t="s">
        <v>202</v>
      </c>
      <c r="C29" s="12"/>
      <c r="D29" s="12"/>
      <c r="E29" s="12"/>
      <c r="F29" s="12"/>
      <c r="G29" s="12"/>
      <c r="H29" s="12"/>
      <c r="I29" s="12"/>
      <c r="K29" s="12">
        <v>0</v>
      </c>
      <c r="L29" s="12"/>
      <c r="M29" s="12">
        <v>0</v>
      </c>
      <c r="N29" s="12"/>
      <c r="O29" s="12">
        <v>0</v>
      </c>
      <c r="Q29" s="15">
        <v>-3676799443</v>
      </c>
    </row>
    <row r="30" spans="1:17" ht="21">
      <c r="A30" s="7" t="s">
        <v>203</v>
      </c>
      <c r="C30" s="12"/>
      <c r="D30" s="12"/>
      <c r="E30" s="12"/>
      <c r="F30" s="12"/>
      <c r="G30" s="12"/>
      <c r="H30" s="12"/>
      <c r="I30" s="12"/>
      <c r="K30" s="12">
        <v>0</v>
      </c>
      <c r="L30" s="12"/>
      <c r="M30" s="12">
        <v>0</v>
      </c>
      <c r="N30" s="12"/>
      <c r="O30" s="12">
        <v>0</v>
      </c>
      <c r="Q30" s="15">
        <v>952870574</v>
      </c>
    </row>
    <row r="31" spans="1:17" ht="21">
      <c r="A31" s="7" t="s">
        <v>115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v>0</v>
      </c>
      <c r="K31" s="3">
        <v>210000</v>
      </c>
      <c r="M31" s="3">
        <v>209961937500</v>
      </c>
      <c r="O31" s="3">
        <v>210024622500</v>
      </c>
      <c r="Q31" s="15">
        <v>-24622500</v>
      </c>
    </row>
    <row r="32" spans="1:17" ht="21.75" thickBot="1">
      <c r="A32" s="22" t="s">
        <v>182</v>
      </c>
      <c r="M32" s="5">
        <f>SUM(M8:M31)</f>
        <v>656381223940</v>
      </c>
      <c r="O32" s="5">
        <f>SUM(O8:O31)</f>
        <v>336408953032</v>
      </c>
      <c r="Q32" s="19">
        <f>SUM(Q8:Q31)</f>
        <v>-12042460628</v>
      </c>
    </row>
    <row r="33" spans="17:17" ht="19.5" thickTop="1"/>
    <row r="35" spans="17:17">
      <c r="Q35" s="15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17"/>
  <sheetViews>
    <sheetView rightToLeft="1" topLeftCell="A118" workbookViewId="0">
      <selection activeCell="U5" sqref="U5"/>
    </sheetView>
  </sheetViews>
  <sheetFormatPr defaultRowHeight="18.75"/>
  <cols>
    <col min="1" max="1" width="33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25.7109375" style="4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21.140625" style="20" bestFit="1" customWidth="1"/>
    <col min="18" max="18" width="1" style="1" customWidth="1"/>
    <col min="19" max="19" width="17" style="1" bestFit="1" customWidth="1"/>
    <col min="20" max="20" width="1" style="1" customWidth="1"/>
    <col min="21" max="21" width="25.7109375" style="4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30">
      <c r="A3" s="38" t="s">
        <v>139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>
      <c r="U5" s="3"/>
    </row>
    <row r="6" spans="1:21" ht="30">
      <c r="A6" s="36" t="s">
        <v>3</v>
      </c>
      <c r="C6" s="37" t="s">
        <v>141</v>
      </c>
      <c r="D6" s="37" t="s">
        <v>141</v>
      </c>
      <c r="E6" s="37" t="s">
        <v>141</v>
      </c>
      <c r="F6" s="37" t="s">
        <v>141</v>
      </c>
      <c r="G6" s="37" t="s">
        <v>141</v>
      </c>
      <c r="H6" s="37" t="s">
        <v>141</v>
      </c>
      <c r="I6" s="37" t="s">
        <v>141</v>
      </c>
      <c r="J6" s="37" t="s">
        <v>141</v>
      </c>
      <c r="K6" s="37" t="s">
        <v>141</v>
      </c>
      <c r="M6" s="37" t="s">
        <v>142</v>
      </c>
      <c r="N6" s="37" t="s">
        <v>142</v>
      </c>
      <c r="O6" s="37" t="s">
        <v>142</v>
      </c>
      <c r="P6" s="37" t="s">
        <v>142</v>
      </c>
      <c r="Q6" s="37" t="s">
        <v>142</v>
      </c>
      <c r="R6" s="37" t="s">
        <v>142</v>
      </c>
      <c r="S6" s="37" t="s">
        <v>142</v>
      </c>
      <c r="T6" s="37" t="s">
        <v>142</v>
      </c>
      <c r="U6" s="37" t="s">
        <v>142</v>
      </c>
    </row>
    <row r="7" spans="1:21" ht="30">
      <c r="A7" s="37" t="s">
        <v>3</v>
      </c>
      <c r="C7" s="37" t="s">
        <v>177</v>
      </c>
      <c r="E7" s="37" t="s">
        <v>178</v>
      </c>
      <c r="G7" s="37" t="s">
        <v>179</v>
      </c>
      <c r="I7" s="37" t="s">
        <v>127</v>
      </c>
      <c r="K7" s="55" t="s">
        <v>180</v>
      </c>
      <c r="M7" s="37" t="s">
        <v>177</v>
      </c>
      <c r="O7" s="37" t="s">
        <v>178</v>
      </c>
      <c r="Q7" s="56" t="s">
        <v>179</v>
      </c>
      <c r="S7" s="37" t="s">
        <v>127</v>
      </c>
      <c r="U7" s="55" t="s">
        <v>180</v>
      </c>
    </row>
    <row r="8" spans="1:21" ht="21">
      <c r="A8" s="2" t="s">
        <v>46</v>
      </c>
      <c r="C8" s="12">
        <v>0</v>
      </c>
      <c r="E8" s="3">
        <v>1297602958</v>
      </c>
      <c r="G8" s="3">
        <v>-4246</v>
      </c>
      <c r="I8" s="3">
        <v>1297598712</v>
      </c>
      <c r="K8" s="4">
        <v>-1.1599999999999999E-2</v>
      </c>
      <c r="M8" s="12">
        <v>0</v>
      </c>
      <c r="O8" s="3">
        <f>VLOOKUP(A8,'درآمد ناشی از تغییر قیمت اوراق'!$A$8:$Q$94,17,FALSE)</f>
        <v>1260832763</v>
      </c>
      <c r="Q8" s="25">
        <v>0</v>
      </c>
      <c r="S8" s="3">
        <f>M8+O8+Q8</f>
        <v>1260832763</v>
      </c>
      <c r="U8" s="4">
        <f>(S8/$S$109)*100</f>
        <v>-0.58699894060523006</v>
      </c>
    </row>
    <row r="9" spans="1:21" ht="21">
      <c r="A9" s="2" t="s">
        <v>28</v>
      </c>
      <c r="C9" s="12">
        <v>0</v>
      </c>
      <c r="E9" s="3">
        <v>-4091712943</v>
      </c>
      <c r="G9" s="12">
        <v>0</v>
      </c>
      <c r="I9" s="3">
        <v>-4091712943</v>
      </c>
      <c r="K9" s="4">
        <v>3.6600000000000001E-2</v>
      </c>
      <c r="M9" s="3">
        <v>137273000</v>
      </c>
      <c r="O9" s="3">
        <f>VLOOKUP(A9,'درآمد ناشی از تغییر قیمت اوراق'!$A$8:$Q$94,17,FALSE)</f>
        <v>-12546151262</v>
      </c>
      <c r="Q9" s="25">
        <v>0</v>
      </c>
      <c r="S9" s="3">
        <f t="shared" ref="S9:S72" si="0">M9+O9+Q9</f>
        <v>-12408878262</v>
      </c>
      <c r="U9" s="4">
        <f t="shared" ref="U9:U72" si="1">(S9/$S$109)*100</f>
        <v>5.7771328661874799</v>
      </c>
    </row>
    <row r="10" spans="1:21" ht="21">
      <c r="A10" s="2" t="s">
        <v>173</v>
      </c>
      <c r="C10" s="12">
        <v>0</v>
      </c>
      <c r="E10" s="12">
        <v>0</v>
      </c>
      <c r="G10" s="12">
        <v>0</v>
      </c>
      <c r="I10" s="12">
        <v>0</v>
      </c>
      <c r="K10" s="4">
        <v>0</v>
      </c>
      <c r="M10" s="12">
        <v>0</v>
      </c>
      <c r="O10" s="12">
        <v>0</v>
      </c>
      <c r="Q10" s="25">
        <f>VLOOKUP(A10,'درآمد ناشی از فروش'!$A$8:$Q$31,17,FALSE)</f>
        <v>-6254502210</v>
      </c>
      <c r="S10" s="3">
        <f t="shared" si="0"/>
        <v>-6254502210</v>
      </c>
      <c r="U10" s="4">
        <f t="shared" si="1"/>
        <v>2.9118740240755234</v>
      </c>
    </row>
    <row r="11" spans="1:21" ht="21">
      <c r="A11" s="2" t="s">
        <v>79</v>
      </c>
      <c r="C11" s="12">
        <v>0</v>
      </c>
      <c r="E11" s="3">
        <v>-320581124</v>
      </c>
      <c r="G11" s="12">
        <v>0</v>
      </c>
      <c r="I11" s="3">
        <v>-320581124</v>
      </c>
      <c r="K11" s="4">
        <v>2.8999999999999998E-3</v>
      </c>
      <c r="M11" s="12">
        <v>0</v>
      </c>
      <c r="O11" s="3">
        <f>VLOOKUP(A11,'درآمد ناشی از تغییر قیمت اوراق'!$A$8:$Q$94,17,FALSE)</f>
        <v>-492929582</v>
      </c>
      <c r="Q11" s="25">
        <f>VLOOKUP(A11,'درآمد ناشی از فروش'!$A$8:$Q$31,17,FALSE)</f>
        <v>-949727414</v>
      </c>
      <c r="S11" s="3">
        <f t="shared" si="0"/>
        <v>-1442656996</v>
      </c>
      <c r="U11" s="4">
        <f t="shared" si="1"/>
        <v>0.67164984378560577</v>
      </c>
    </row>
    <row r="12" spans="1:21" ht="21">
      <c r="A12" s="2" t="s">
        <v>25</v>
      </c>
      <c r="C12" s="12">
        <v>0</v>
      </c>
      <c r="E12" s="3">
        <v>11147896510</v>
      </c>
      <c r="G12" s="12">
        <v>0</v>
      </c>
      <c r="I12" s="3">
        <v>11147896510</v>
      </c>
      <c r="K12" s="4">
        <v>-9.98E-2</v>
      </c>
      <c r="M12" s="3">
        <v>1946983250</v>
      </c>
      <c r="O12" s="3">
        <f>VLOOKUP(A12,'درآمد ناشی از تغییر قیمت اوراق'!$A$8:$Q$94,17,FALSE)</f>
        <v>32065685669</v>
      </c>
      <c r="Q12" s="25">
        <f>VLOOKUP(A12,'درآمد ناشی از فروش'!$A$8:$Q$31,17,FALSE)</f>
        <v>6808770154</v>
      </c>
      <c r="S12" s="3">
        <f t="shared" si="0"/>
        <v>40821439073</v>
      </c>
      <c r="U12" s="4">
        <f t="shared" si="1"/>
        <v>-19.005011761287761</v>
      </c>
    </row>
    <row r="13" spans="1:21" ht="21">
      <c r="A13" s="2" t="s">
        <v>24</v>
      </c>
      <c r="C13" s="12">
        <v>0</v>
      </c>
      <c r="E13" s="3">
        <v>-5270964924</v>
      </c>
      <c r="G13" s="12">
        <v>0</v>
      </c>
      <c r="I13" s="3">
        <v>-5270964924</v>
      </c>
      <c r="K13" s="4">
        <v>4.7199999999999999E-2</v>
      </c>
      <c r="M13" s="3">
        <v>6516256890</v>
      </c>
      <c r="O13" s="3">
        <f>VLOOKUP(A13,'درآمد ناشی از تغییر قیمت اوراق'!$A$8:$Q$94,17,FALSE)</f>
        <v>21274458273</v>
      </c>
      <c r="Q13" s="25">
        <f>VLOOKUP(A13,'درآمد ناشی از فروش'!$A$8:$Q$31,17,FALSE)</f>
        <v>26665625011</v>
      </c>
      <c r="S13" s="3">
        <f t="shared" si="0"/>
        <v>54456340174</v>
      </c>
      <c r="U13" s="4">
        <f t="shared" si="1"/>
        <v>-25.352937304164925</v>
      </c>
    </row>
    <row r="14" spans="1:21" ht="21">
      <c r="A14" s="2" t="s">
        <v>174</v>
      </c>
      <c r="C14" s="12">
        <v>0</v>
      </c>
      <c r="E14" s="12">
        <v>0</v>
      </c>
      <c r="G14" s="12">
        <v>0</v>
      </c>
      <c r="I14" s="12">
        <v>0</v>
      </c>
      <c r="K14" s="4">
        <v>0</v>
      </c>
      <c r="M14" s="12">
        <v>0</v>
      </c>
      <c r="O14" s="12">
        <v>0</v>
      </c>
      <c r="Q14" s="25">
        <f>VLOOKUP(A14,'درآمد ناشی از فروش'!$A$8:$Q$31,17,FALSE)</f>
        <v>-2817209341</v>
      </c>
      <c r="S14" s="3">
        <f t="shared" si="0"/>
        <v>-2817209341</v>
      </c>
      <c r="U14" s="4">
        <f t="shared" si="1"/>
        <v>1.3115925816326193</v>
      </c>
    </row>
    <row r="15" spans="1:21" ht="21">
      <c r="A15" s="2" t="s">
        <v>18</v>
      </c>
      <c r="C15" s="12">
        <v>0</v>
      </c>
      <c r="E15" s="3">
        <v>-31566057750</v>
      </c>
      <c r="G15" s="12">
        <v>0</v>
      </c>
      <c r="I15" s="3">
        <v>-31566057750</v>
      </c>
      <c r="K15" s="4">
        <v>0.28249999999999997</v>
      </c>
      <c r="M15" s="12">
        <v>0</v>
      </c>
      <c r="O15" s="3">
        <f>VLOOKUP(A15,'درآمد ناشی از تغییر قیمت اوراق'!$A$8:$Q$94,17,FALSE)</f>
        <v>-99526771175</v>
      </c>
      <c r="Q15" s="25">
        <f>VLOOKUP(A15,'درآمد ناشی از فروش'!$A$8:$Q$31,17,FALSE)</f>
        <v>-4364257732</v>
      </c>
      <c r="S15" s="3">
        <f t="shared" si="0"/>
        <v>-103891028907</v>
      </c>
      <c r="U15" s="4">
        <f t="shared" si="1"/>
        <v>48.367972102574825</v>
      </c>
    </row>
    <row r="16" spans="1:21" ht="21">
      <c r="A16" s="2" t="s">
        <v>65</v>
      </c>
      <c r="C16" s="12">
        <v>0</v>
      </c>
      <c r="E16" s="3">
        <v>3786701266</v>
      </c>
      <c r="G16" s="12">
        <v>0</v>
      </c>
      <c r="I16" s="3">
        <v>3786701266</v>
      </c>
      <c r="K16" s="4">
        <v>-3.39E-2</v>
      </c>
      <c r="M16" s="3">
        <v>1127338716</v>
      </c>
      <c r="O16" s="3">
        <f>VLOOKUP(A16,'درآمد ناشی از تغییر قیمت اوراق'!$A$8:$Q$94,17,FALSE)</f>
        <v>3155584304</v>
      </c>
      <c r="Q16" s="25">
        <f>VLOOKUP(A16,'درآمد ناشی از فروش'!$A$8:$Q$31,17,FALSE)</f>
        <v>-5884427009</v>
      </c>
      <c r="S16" s="3">
        <f t="shared" si="0"/>
        <v>-1601503989</v>
      </c>
      <c r="U16" s="4">
        <f t="shared" si="1"/>
        <v>0.74560336033879704</v>
      </c>
    </row>
    <row r="17" spans="1:21" ht="21">
      <c r="A17" s="2" t="s">
        <v>175</v>
      </c>
      <c r="C17" s="12">
        <v>0</v>
      </c>
      <c r="E17" s="12">
        <v>0</v>
      </c>
      <c r="G17" s="12">
        <v>0</v>
      </c>
      <c r="I17" s="12">
        <v>0</v>
      </c>
      <c r="K17" s="4">
        <v>0</v>
      </c>
      <c r="M17" s="12">
        <v>0</v>
      </c>
      <c r="O17" s="12">
        <v>0</v>
      </c>
      <c r="Q17" s="25">
        <f>VLOOKUP(A17,'درآمد ناشی از فروش'!$A$8:$Q$31,17,FALSE)</f>
        <v>-3512750245</v>
      </c>
      <c r="S17" s="3">
        <f t="shared" si="0"/>
        <v>-3512750245</v>
      </c>
      <c r="U17" s="4">
        <f t="shared" si="1"/>
        <v>1.6354117159198238</v>
      </c>
    </row>
    <row r="18" spans="1:21" ht="21">
      <c r="A18" s="2" t="s">
        <v>20</v>
      </c>
      <c r="C18" s="12">
        <v>0</v>
      </c>
      <c r="E18" s="3">
        <v>-18636608833</v>
      </c>
      <c r="G18" s="12">
        <v>0</v>
      </c>
      <c r="I18" s="3">
        <v>-18636608833</v>
      </c>
      <c r="K18" s="4">
        <v>0.1668</v>
      </c>
      <c r="M18" s="3">
        <v>3249160058</v>
      </c>
      <c r="O18" s="3">
        <f>VLOOKUP(A18,'درآمد ناشی از تغییر قیمت اوراق'!$A$8:$Q$94,17,FALSE)</f>
        <v>-8069459482</v>
      </c>
      <c r="Q18" s="25">
        <f>VLOOKUP(A18,'درآمد ناشی از فروش'!$A$8:$Q$31,17,FALSE)</f>
        <v>1420237945</v>
      </c>
      <c r="S18" s="3">
        <f t="shared" si="0"/>
        <v>-3400061479</v>
      </c>
      <c r="U18" s="4">
        <f t="shared" si="1"/>
        <v>1.5829478299856425</v>
      </c>
    </row>
    <row r="19" spans="1:21" ht="21">
      <c r="A19" s="2" t="s">
        <v>57</v>
      </c>
      <c r="C19" s="12">
        <v>0</v>
      </c>
      <c r="E19" s="3">
        <v>-10498164435</v>
      </c>
      <c r="G19" s="12">
        <v>0</v>
      </c>
      <c r="I19" s="3">
        <v>-10498164435</v>
      </c>
      <c r="K19" s="4">
        <v>9.3899999999999997E-2</v>
      </c>
      <c r="M19" s="12">
        <v>0</v>
      </c>
      <c r="O19" s="3">
        <f>VLOOKUP(A19,'درآمد ناشی از تغییر قیمت اوراق'!$A$8:$Q$94,17,FALSE)</f>
        <v>-30283166689</v>
      </c>
      <c r="Q19" s="25">
        <f>VLOOKUP(A19,'درآمد ناشی از فروش'!$A$8:$Q$31,17,FALSE)</f>
        <v>-398855278</v>
      </c>
      <c r="S19" s="3">
        <f t="shared" si="0"/>
        <v>-30682021967</v>
      </c>
      <c r="U19" s="4">
        <f t="shared" si="1"/>
        <v>14.284459381751805</v>
      </c>
    </row>
    <row r="20" spans="1:21" ht="21">
      <c r="A20" s="2" t="s">
        <v>176</v>
      </c>
      <c r="C20" s="12">
        <v>0</v>
      </c>
      <c r="E20" s="12">
        <v>0</v>
      </c>
      <c r="G20" s="12">
        <v>0</v>
      </c>
      <c r="I20" s="12">
        <v>0</v>
      </c>
      <c r="K20" s="4">
        <v>0</v>
      </c>
      <c r="M20" s="12">
        <v>0</v>
      </c>
      <c r="O20" s="12">
        <v>0</v>
      </c>
      <c r="Q20" s="25">
        <f>VLOOKUP(A20,'درآمد ناشی از فروش'!$A$8:$Q$31,17,FALSE)</f>
        <v>-15410966054</v>
      </c>
      <c r="S20" s="3">
        <f t="shared" si="0"/>
        <v>-15410966054</v>
      </c>
      <c r="U20" s="4">
        <f t="shared" si="1"/>
        <v>7.1747982863934858</v>
      </c>
    </row>
    <row r="21" spans="1:21" ht="21">
      <c r="A21" s="2" t="s">
        <v>51</v>
      </c>
      <c r="C21" s="12">
        <v>0</v>
      </c>
      <c r="E21" s="3">
        <v>5494400875</v>
      </c>
      <c r="G21" s="12">
        <v>0</v>
      </c>
      <c r="I21" s="3">
        <v>5494400875</v>
      </c>
      <c r="K21" s="4">
        <v>-4.9200000000000001E-2</v>
      </c>
      <c r="M21" s="3">
        <v>294745638</v>
      </c>
      <c r="O21" s="3">
        <f>VLOOKUP(A21,'درآمد ناشی از تغییر قیمت اوراق'!$A$8:$Q$94,17,FALSE)</f>
        <v>-8388398283</v>
      </c>
      <c r="Q21" s="25">
        <f>VLOOKUP(A21,'درآمد ناشی از فروش'!$A$8:$Q$31,17,FALSE)</f>
        <v>-294558305</v>
      </c>
      <c r="S21" s="3">
        <f t="shared" si="0"/>
        <v>-8388210950</v>
      </c>
      <c r="U21" s="4">
        <f t="shared" si="1"/>
        <v>3.905253008739582</v>
      </c>
    </row>
    <row r="22" spans="1:21" ht="21">
      <c r="A22" s="2" t="s">
        <v>54</v>
      </c>
      <c r="C22" s="12">
        <v>0</v>
      </c>
      <c r="E22" s="3">
        <v>-1280336400</v>
      </c>
      <c r="G22" s="12">
        <v>0</v>
      </c>
      <c r="I22" s="3">
        <v>-1280336400</v>
      </c>
      <c r="K22" s="4">
        <v>1.15E-2</v>
      </c>
      <c r="M22" s="3">
        <v>30500000</v>
      </c>
      <c r="O22" s="3">
        <f>VLOOKUP(A22,'درآمد ناشی از تغییر قیمت اوراق'!$A$8:$Q$94,17,FALSE)</f>
        <v>-8056143308</v>
      </c>
      <c r="Q22" s="25">
        <v>0</v>
      </c>
      <c r="S22" s="3">
        <f t="shared" si="0"/>
        <v>-8025643308</v>
      </c>
      <c r="U22" s="4">
        <f t="shared" si="1"/>
        <v>3.7364543956345893</v>
      </c>
    </row>
    <row r="23" spans="1:21" ht="21">
      <c r="A23" s="2" t="s">
        <v>87</v>
      </c>
      <c r="C23" s="12">
        <v>0</v>
      </c>
      <c r="E23" s="3">
        <v>-8066532089</v>
      </c>
      <c r="G23" s="12">
        <v>0</v>
      </c>
      <c r="I23" s="3">
        <v>-8066532089</v>
      </c>
      <c r="K23" s="4">
        <v>7.22E-2</v>
      </c>
      <c r="M23" s="3">
        <v>34054724</v>
      </c>
      <c r="O23" s="3">
        <f>VLOOKUP(A23,'درآمد ناشی از تغییر قیمت اوراق'!$A$8:$Q$94,17,FALSE)</f>
        <v>-16674148260</v>
      </c>
      <c r="Q23" s="25">
        <f>VLOOKUP(A23,'درآمد ناشی از فروش'!$A$8:$Q$31,17,FALSE)</f>
        <v>114842929</v>
      </c>
      <c r="S23" s="3">
        <f t="shared" si="0"/>
        <v>-16525250607</v>
      </c>
      <c r="U23" s="4">
        <f t="shared" si="1"/>
        <v>7.693569586869101</v>
      </c>
    </row>
    <row r="24" spans="1:21" ht="21">
      <c r="A24" s="2" t="s">
        <v>95</v>
      </c>
      <c r="C24" s="3">
        <v>7311150977</v>
      </c>
      <c r="E24" s="3">
        <v>-6314702625</v>
      </c>
      <c r="G24" s="12">
        <v>0</v>
      </c>
      <c r="I24" s="3">
        <v>996448352</v>
      </c>
      <c r="K24" s="4">
        <v>-8.8999999999999999E-3</v>
      </c>
      <c r="M24" s="3">
        <v>7311150977</v>
      </c>
      <c r="O24" s="3">
        <f>VLOOKUP(A24,'درآمد ناشی از تغییر قیمت اوراق'!$A$8:$Q$94,17,FALSE)</f>
        <v>-19298346097</v>
      </c>
      <c r="Q24" s="25">
        <v>0</v>
      </c>
      <c r="S24" s="3">
        <f t="shared" si="0"/>
        <v>-11987195120</v>
      </c>
      <c r="U24" s="4">
        <f t="shared" si="1"/>
        <v>5.580812176490201</v>
      </c>
    </row>
    <row r="25" spans="1:21" ht="21">
      <c r="A25" s="2" t="s">
        <v>32</v>
      </c>
      <c r="C25" s="12">
        <v>0</v>
      </c>
      <c r="E25" s="3">
        <v>-4175010000</v>
      </c>
      <c r="G25" s="12">
        <v>0</v>
      </c>
      <c r="I25" s="3">
        <v>-4175010000</v>
      </c>
      <c r="K25" s="4">
        <v>3.7400000000000003E-2</v>
      </c>
      <c r="M25" s="3">
        <v>6356000000</v>
      </c>
      <c r="O25" s="3">
        <f>VLOOKUP(A25,'درآمد ناشی از تغییر قیمت اوراق'!$A$8:$Q$94,17,FALSE)</f>
        <v>-20652382800</v>
      </c>
      <c r="Q25" s="25">
        <v>0</v>
      </c>
      <c r="S25" s="3">
        <f t="shared" si="0"/>
        <v>-14296382800</v>
      </c>
      <c r="U25" s="4">
        <f t="shared" si="1"/>
        <v>6.655887921344279</v>
      </c>
    </row>
    <row r="26" spans="1:21" ht="21">
      <c r="A26" s="2" t="s">
        <v>30</v>
      </c>
      <c r="C26" s="12">
        <v>0</v>
      </c>
      <c r="E26" s="3">
        <v>-3985047045</v>
      </c>
      <c r="G26" s="12">
        <v>0</v>
      </c>
      <c r="I26" s="3">
        <v>-3985047045</v>
      </c>
      <c r="K26" s="4">
        <v>3.5700000000000003E-2</v>
      </c>
      <c r="M26" s="3">
        <v>3015000000</v>
      </c>
      <c r="O26" s="3">
        <f>VLOOKUP(A26,'درآمد ناشی از تغییر قیمت اوراق'!$A$8:$Q$94,17,FALSE)</f>
        <v>-2384309795</v>
      </c>
      <c r="Q26" s="25">
        <v>0</v>
      </c>
      <c r="S26" s="3">
        <f t="shared" si="0"/>
        <v>630690205</v>
      </c>
      <c r="U26" s="4">
        <f t="shared" si="1"/>
        <v>-0.29362695279603501</v>
      </c>
    </row>
    <row r="27" spans="1:21" ht="21">
      <c r="A27" s="2" t="s">
        <v>162</v>
      </c>
      <c r="C27" s="12">
        <v>0</v>
      </c>
      <c r="E27" s="12">
        <v>0</v>
      </c>
      <c r="G27" s="12">
        <v>0</v>
      </c>
      <c r="I27" s="12">
        <v>0</v>
      </c>
      <c r="K27" s="4">
        <v>0</v>
      </c>
      <c r="M27" s="3">
        <v>301100571</v>
      </c>
      <c r="O27" s="12">
        <v>0</v>
      </c>
      <c r="Q27" s="25">
        <f>VLOOKUP(A27,'درآمد ناشی از فروش'!$A$8:$Q$31,17,FALSE)</f>
        <v>-958195061</v>
      </c>
      <c r="S27" s="3">
        <f t="shared" si="0"/>
        <v>-657094490</v>
      </c>
      <c r="U27" s="4">
        <f t="shared" si="1"/>
        <v>0.30591984982193388</v>
      </c>
    </row>
    <row r="28" spans="1:21" ht="21">
      <c r="A28" s="2" t="s">
        <v>195</v>
      </c>
      <c r="C28" s="12">
        <v>0</v>
      </c>
      <c r="E28" s="12">
        <v>0</v>
      </c>
      <c r="G28" s="12">
        <v>0</v>
      </c>
      <c r="I28" s="12">
        <v>0</v>
      </c>
      <c r="K28" s="4">
        <v>0</v>
      </c>
      <c r="M28" s="12">
        <v>0</v>
      </c>
      <c r="O28" s="12">
        <v>0</v>
      </c>
      <c r="Q28" s="25">
        <v>1165438380</v>
      </c>
      <c r="S28" s="3">
        <f t="shared" si="0"/>
        <v>1165438380</v>
      </c>
      <c r="U28" s="4">
        <f t="shared" si="1"/>
        <v>-0.54258670497498462</v>
      </c>
    </row>
    <row r="29" spans="1:21" ht="21">
      <c r="A29" s="7" t="s">
        <v>204</v>
      </c>
      <c r="C29" s="12">
        <v>0</v>
      </c>
      <c r="E29" s="12">
        <v>0</v>
      </c>
      <c r="G29" s="12">
        <v>0</v>
      </c>
      <c r="I29" s="12">
        <v>0</v>
      </c>
      <c r="K29" s="4">
        <v>0</v>
      </c>
      <c r="M29" s="12">
        <v>0</v>
      </c>
      <c r="O29" s="12">
        <v>0</v>
      </c>
      <c r="Q29" s="25">
        <v>785217750</v>
      </c>
      <c r="S29" s="3">
        <f t="shared" si="0"/>
        <v>785217750</v>
      </c>
      <c r="U29" s="4">
        <f t="shared" si="1"/>
        <v>-0.36556948781828447</v>
      </c>
    </row>
    <row r="30" spans="1:21" ht="21">
      <c r="A30" s="7" t="s">
        <v>196</v>
      </c>
      <c r="C30" s="12">
        <v>0</v>
      </c>
      <c r="E30" s="12">
        <v>0</v>
      </c>
      <c r="G30" s="12">
        <v>0</v>
      </c>
      <c r="I30" s="12">
        <v>0</v>
      </c>
      <c r="K30" s="4">
        <v>0</v>
      </c>
      <c r="M30" s="12">
        <v>0</v>
      </c>
      <c r="O30" s="12">
        <v>0</v>
      </c>
      <c r="Q30" s="25">
        <v>768939746</v>
      </c>
      <c r="S30" s="3">
        <f t="shared" si="0"/>
        <v>768939746</v>
      </c>
      <c r="U30" s="4">
        <f t="shared" si="1"/>
        <v>-0.35799102746765687</v>
      </c>
    </row>
    <row r="31" spans="1:21" ht="21">
      <c r="A31" s="2" t="s">
        <v>198</v>
      </c>
      <c r="C31" s="12">
        <v>0</v>
      </c>
      <c r="E31" s="12">
        <v>0</v>
      </c>
      <c r="G31" s="12">
        <v>0</v>
      </c>
      <c r="I31" s="12">
        <v>0</v>
      </c>
      <c r="K31" s="4">
        <v>0</v>
      </c>
      <c r="M31" s="12">
        <v>0</v>
      </c>
      <c r="O31" s="12">
        <v>0</v>
      </c>
      <c r="Q31" s="25">
        <v>-3039767400</v>
      </c>
      <c r="S31" s="3">
        <f t="shared" si="0"/>
        <v>-3039767400</v>
      </c>
      <c r="U31" s="4">
        <f t="shared" si="1"/>
        <v>1.4152077070401403</v>
      </c>
    </row>
    <row r="32" spans="1:21" ht="21">
      <c r="A32" s="2" t="s">
        <v>199</v>
      </c>
      <c r="C32" s="12">
        <v>0</v>
      </c>
      <c r="E32" s="12">
        <v>0</v>
      </c>
      <c r="G32" s="12">
        <v>0</v>
      </c>
      <c r="I32" s="12">
        <v>0</v>
      </c>
      <c r="K32" s="4">
        <v>0</v>
      </c>
      <c r="M32" s="12">
        <v>0</v>
      </c>
      <c r="O32" s="12">
        <v>0</v>
      </c>
      <c r="Q32" s="25">
        <v>-3139140730</v>
      </c>
      <c r="S32" s="3">
        <f t="shared" si="0"/>
        <v>-3139140730</v>
      </c>
      <c r="U32" s="4">
        <f t="shared" si="1"/>
        <v>1.4614723990327723</v>
      </c>
    </row>
    <row r="33" spans="1:21" ht="21">
      <c r="A33" s="2" t="s">
        <v>200</v>
      </c>
      <c r="C33" s="12">
        <v>0</v>
      </c>
      <c r="E33" s="12">
        <v>0</v>
      </c>
      <c r="G33" s="12">
        <v>0</v>
      </c>
      <c r="I33" s="12">
        <v>0</v>
      </c>
      <c r="K33" s="4">
        <v>0</v>
      </c>
      <c r="M33" s="12">
        <v>0</v>
      </c>
      <c r="O33" s="12">
        <v>0</v>
      </c>
      <c r="Q33" s="25">
        <v>-108384665</v>
      </c>
      <c r="S33" s="3">
        <f t="shared" si="0"/>
        <v>-108384665</v>
      </c>
      <c r="U33" s="4">
        <f t="shared" si="1"/>
        <v>5.0460049421203662E-2</v>
      </c>
    </row>
    <row r="34" spans="1:21" ht="21">
      <c r="A34" s="7" t="s">
        <v>197</v>
      </c>
      <c r="C34" s="12">
        <v>0</v>
      </c>
      <c r="E34" s="12">
        <v>0</v>
      </c>
      <c r="G34" s="12">
        <v>0</v>
      </c>
      <c r="I34" s="12">
        <v>0</v>
      </c>
      <c r="K34" s="4">
        <v>0</v>
      </c>
      <c r="M34" s="12">
        <v>0</v>
      </c>
      <c r="O34" s="12">
        <v>0</v>
      </c>
      <c r="Q34" s="25">
        <v>109760270</v>
      </c>
      <c r="S34" s="3">
        <f t="shared" si="0"/>
        <v>109760270</v>
      </c>
      <c r="U34" s="4">
        <f t="shared" si="1"/>
        <v>-5.11004822378208E-2</v>
      </c>
    </row>
    <row r="35" spans="1:21" ht="21">
      <c r="A35" s="7" t="s">
        <v>202</v>
      </c>
      <c r="C35" s="12">
        <v>0</v>
      </c>
      <c r="E35" s="12">
        <v>0</v>
      </c>
      <c r="G35" s="12">
        <v>0</v>
      </c>
      <c r="I35" s="12">
        <v>0</v>
      </c>
      <c r="K35" s="4">
        <v>0</v>
      </c>
      <c r="M35" s="12">
        <v>0</v>
      </c>
      <c r="O35" s="12">
        <v>0</v>
      </c>
      <c r="Q35" s="25">
        <v>-3676799443</v>
      </c>
      <c r="S35" s="3">
        <f t="shared" si="0"/>
        <v>-3676799443</v>
      </c>
      <c r="U35" s="4">
        <f t="shared" si="1"/>
        <v>1.7117871943012797</v>
      </c>
    </row>
    <row r="36" spans="1:21" ht="21">
      <c r="A36" s="7" t="s">
        <v>203</v>
      </c>
      <c r="C36" s="12">
        <v>0</v>
      </c>
      <c r="E36" s="12">
        <v>0</v>
      </c>
      <c r="G36" s="12">
        <v>0</v>
      </c>
      <c r="I36" s="12">
        <v>0</v>
      </c>
      <c r="K36" s="4">
        <v>0</v>
      </c>
      <c r="M36" s="12">
        <v>0</v>
      </c>
      <c r="O36" s="12">
        <v>0</v>
      </c>
      <c r="Q36" s="25">
        <v>952870574</v>
      </c>
      <c r="S36" s="3">
        <f t="shared" si="0"/>
        <v>952870574</v>
      </c>
      <c r="U36" s="4">
        <f t="shared" si="1"/>
        <v>-0.44362268643862768</v>
      </c>
    </row>
    <row r="37" spans="1:21" ht="21">
      <c r="A37" s="2" t="s">
        <v>80</v>
      </c>
      <c r="C37" s="12">
        <v>0</v>
      </c>
      <c r="E37" s="3">
        <v>-2054007223</v>
      </c>
      <c r="G37" s="12">
        <v>0</v>
      </c>
      <c r="I37" s="3">
        <v>-2054007223</v>
      </c>
      <c r="K37" s="4">
        <v>1.84E-2</v>
      </c>
      <c r="M37" s="3">
        <v>3038679000</v>
      </c>
      <c r="O37" s="3">
        <f>VLOOKUP(A37,'درآمد ناشی از تغییر قیمت اوراق'!$A$8:$Q$94,17,FALSE)</f>
        <v>-5545872203</v>
      </c>
      <c r="Q37" s="25">
        <v>0</v>
      </c>
      <c r="S37" s="3">
        <f t="shared" si="0"/>
        <v>-2507193203</v>
      </c>
      <c r="U37" s="4">
        <f t="shared" si="1"/>
        <v>1.1672600817826573</v>
      </c>
    </row>
    <row r="38" spans="1:21" ht="21">
      <c r="A38" s="2" t="s">
        <v>94</v>
      </c>
      <c r="C38" s="12">
        <v>0</v>
      </c>
      <c r="E38" s="3">
        <v>-1775915355</v>
      </c>
      <c r="G38" s="12">
        <v>0</v>
      </c>
      <c r="I38" s="3">
        <v>-1775915355</v>
      </c>
      <c r="K38" s="4">
        <v>1.5900000000000001E-2</v>
      </c>
      <c r="M38" s="3">
        <v>3492822967</v>
      </c>
      <c r="O38" s="3">
        <f>VLOOKUP(A38,'درآمد ناشی از تغییر قیمت اوراق'!$A$8:$Q$94,17,FALSE)</f>
        <v>-4601288148</v>
      </c>
      <c r="Q38" s="25">
        <v>0</v>
      </c>
      <c r="S38" s="3">
        <f t="shared" si="0"/>
        <v>-1108465181</v>
      </c>
      <c r="U38" s="4">
        <f t="shared" si="1"/>
        <v>0.51606200761836063</v>
      </c>
    </row>
    <row r="39" spans="1:21" ht="21">
      <c r="A39" s="2" t="s">
        <v>85</v>
      </c>
      <c r="C39" s="12">
        <v>0</v>
      </c>
      <c r="E39" s="3">
        <v>-1657478970</v>
      </c>
      <c r="G39" s="12">
        <v>0</v>
      </c>
      <c r="I39" s="3">
        <v>-1657478970</v>
      </c>
      <c r="K39" s="4">
        <v>1.4800000000000001E-2</v>
      </c>
      <c r="M39" s="3">
        <v>8400000</v>
      </c>
      <c r="O39" s="3">
        <f>VLOOKUP(A39,'درآمد ناشی از تغییر قیمت اوراق'!$A$8:$Q$94,17,FALSE)</f>
        <v>-3870234270</v>
      </c>
      <c r="Q39" s="25">
        <v>0</v>
      </c>
      <c r="S39" s="3">
        <f t="shared" si="0"/>
        <v>-3861834270</v>
      </c>
      <c r="U39" s="4">
        <f t="shared" si="1"/>
        <v>1.7979328359846658</v>
      </c>
    </row>
    <row r="40" spans="1:21" ht="21">
      <c r="A40" s="2" t="s">
        <v>92</v>
      </c>
      <c r="C40" s="12">
        <v>0</v>
      </c>
      <c r="E40" s="3">
        <v>-338971050</v>
      </c>
      <c r="G40" s="12">
        <v>0</v>
      </c>
      <c r="I40" s="3">
        <v>-338971050</v>
      </c>
      <c r="K40" s="4">
        <v>3.0000000000000001E-3</v>
      </c>
      <c r="M40" s="3">
        <v>953040000</v>
      </c>
      <c r="O40" s="3">
        <f>VLOOKUP(A40,'درآمد ناشی از تغییر قیمت اوراق'!$A$8:$Q$94,17,FALSE)</f>
        <v>13383468450</v>
      </c>
      <c r="Q40" s="25">
        <v>0</v>
      </c>
      <c r="S40" s="3">
        <f t="shared" si="0"/>
        <v>14336508450</v>
      </c>
      <c r="U40" s="4">
        <f t="shared" si="1"/>
        <v>-6.6745689984326093</v>
      </c>
    </row>
    <row r="41" spans="1:21" ht="21">
      <c r="A41" s="2" t="s">
        <v>98</v>
      </c>
      <c r="C41" s="12">
        <v>0</v>
      </c>
      <c r="E41" s="3">
        <v>-405499634</v>
      </c>
      <c r="G41" s="12">
        <v>0</v>
      </c>
      <c r="I41" s="3">
        <v>-405499634</v>
      </c>
      <c r="K41" s="4">
        <v>3.5999999999999999E-3</v>
      </c>
      <c r="M41" s="12">
        <v>0</v>
      </c>
      <c r="O41" s="3">
        <f>VLOOKUP(A41,'درآمد ناشی از تغییر قیمت اوراق'!$A$8:$Q$94,17,FALSE)</f>
        <v>-405499634</v>
      </c>
      <c r="Q41" s="25">
        <v>0</v>
      </c>
      <c r="S41" s="3">
        <f t="shared" si="0"/>
        <v>-405499634</v>
      </c>
      <c r="U41" s="4">
        <f t="shared" si="1"/>
        <v>0.18878622332707304</v>
      </c>
    </row>
    <row r="42" spans="1:21" ht="21">
      <c r="A42" s="2" t="s">
        <v>100</v>
      </c>
      <c r="C42" s="12">
        <v>0</v>
      </c>
      <c r="E42" s="3">
        <v>-623757498</v>
      </c>
      <c r="G42" s="12">
        <v>0</v>
      </c>
      <c r="I42" s="3">
        <v>-623757498</v>
      </c>
      <c r="K42" s="4">
        <v>5.5999999999999999E-3</v>
      </c>
      <c r="M42" s="12">
        <v>0</v>
      </c>
      <c r="O42" s="3">
        <f>VLOOKUP(A42,'درآمد ناشی از تغییر قیمت اوراق'!$A$8:$Q$94,17,FALSE)</f>
        <v>-623757498</v>
      </c>
      <c r="Q42" s="25">
        <v>0</v>
      </c>
      <c r="S42" s="3">
        <f t="shared" si="0"/>
        <v>-623757498</v>
      </c>
      <c r="U42" s="4">
        <f t="shared" si="1"/>
        <v>0.29039933071644725</v>
      </c>
    </row>
    <row r="43" spans="1:21" ht="21">
      <c r="A43" s="2" t="s">
        <v>62</v>
      </c>
      <c r="C43" s="12">
        <v>0</v>
      </c>
      <c r="E43" s="3">
        <v>-1328488182</v>
      </c>
      <c r="G43" s="12">
        <v>0</v>
      </c>
      <c r="I43" s="3">
        <v>-1328488182</v>
      </c>
      <c r="K43" s="4">
        <v>1.1900000000000001E-2</v>
      </c>
      <c r="M43" s="12">
        <v>0</v>
      </c>
      <c r="O43" s="3">
        <f>VLOOKUP(A43,'درآمد ناشی از تغییر قیمت اوراق'!$A$8:$Q$94,17,FALSE)</f>
        <v>-1395637201</v>
      </c>
      <c r="Q43" s="25">
        <v>0</v>
      </c>
      <c r="S43" s="3">
        <f t="shared" si="0"/>
        <v>-1395637201</v>
      </c>
      <c r="U43" s="4">
        <f t="shared" si="1"/>
        <v>0.64975909771488749</v>
      </c>
    </row>
    <row r="44" spans="1:21" ht="21">
      <c r="A44" s="2" t="s">
        <v>48</v>
      </c>
      <c r="C44" s="12">
        <v>0</v>
      </c>
      <c r="E44" s="3">
        <v>-86979374</v>
      </c>
      <c r="G44" s="12">
        <v>0</v>
      </c>
      <c r="I44" s="3">
        <v>-86979374</v>
      </c>
      <c r="K44" s="4">
        <v>8.0000000000000004E-4</v>
      </c>
      <c r="M44" s="12">
        <v>0</v>
      </c>
      <c r="O44" s="3">
        <f>VLOOKUP(A44,'درآمد ناشی از تغییر قیمت اوراق'!$A$8:$Q$94,17,FALSE)</f>
        <v>-108271202</v>
      </c>
      <c r="Q44" s="25">
        <v>0</v>
      </c>
      <c r="S44" s="3">
        <f t="shared" si="0"/>
        <v>-108271202</v>
      </c>
      <c r="U44" s="4">
        <f t="shared" si="1"/>
        <v>5.0407225079425445E-2</v>
      </c>
    </row>
    <row r="45" spans="1:21" ht="21">
      <c r="A45" s="2" t="s">
        <v>40</v>
      </c>
      <c r="C45" s="12">
        <v>0</v>
      </c>
      <c r="E45" s="3">
        <v>-416430407</v>
      </c>
      <c r="G45" s="12">
        <v>0</v>
      </c>
      <c r="I45" s="3">
        <v>-416430407</v>
      </c>
      <c r="K45" s="4">
        <v>3.7000000000000002E-3</v>
      </c>
      <c r="M45" s="12">
        <v>0</v>
      </c>
      <c r="O45" s="3">
        <f>VLOOKUP(A45,'درآمد ناشی از تغییر قیمت اوراق'!$A$8:$Q$94,17,FALSE)</f>
        <v>-521556134</v>
      </c>
      <c r="Q45" s="25">
        <v>0</v>
      </c>
      <c r="S45" s="3">
        <f t="shared" si="0"/>
        <v>-521556134</v>
      </c>
      <c r="U45" s="4">
        <f t="shared" si="1"/>
        <v>0.24281800656552216</v>
      </c>
    </row>
    <row r="46" spans="1:21" ht="21">
      <c r="A46" s="2" t="s">
        <v>76</v>
      </c>
      <c r="C46" s="12">
        <v>0</v>
      </c>
      <c r="E46" s="3">
        <v>-645441635</v>
      </c>
      <c r="G46" s="12">
        <v>0</v>
      </c>
      <c r="I46" s="3">
        <v>-645441635</v>
      </c>
      <c r="K46" s="4">
        <v>5.7999999999999996E-3</v>
      </c>
      <c r="M46" s="12">
        <v>0</v>
      </c>
      <c r="O46" s="3">
        <f>VLOOKUP(A46,'درآمد ناشی از تغییر قیمت اوراق'!$A$8:$Q$94,17,FALSE)</f>
        <v>-563811611</v>
      </c>
      <c r="Q46" s="25">
        <v>0</v>
      </c>
      <c r="S46" s="3">
        <f t="shared" si="0"/>
        <v>-563811611</v>
      </c>
      <c r="U46" s="4">
        <f t="shared" si="1"/>
        <v>0.26249065543828048</v>
      </c>
    </row>
    <row r="47" spans="1:21" ht="21">
      <c r="A47" s="2" t="s">
        <v>86</v>
      </c>
      <c r="C47" s="12">
        <v>0</v>
      </c>
      <c r="E47" s="3">
        <v>-468178720</v>
      </c>
      <c r="G47" s="12">
        <v>0</v>
      </c>
      <c r="I47" s="3">
        <v>-468178720</v>
      </c>
      <c r="K47" s="4">
        <v>4.1999999999999997E-3</v>
      </c>
      <c r="M47" s="12">
        <v>0</v>
      </c>
      <c r="O47" s="3">
        <f>VLOOKUP(A47,'درآمد ناشی از تغییر قیمت اوراق'!$A$8:$Q$94,17,FALSE)</f>
        <v>-591292676</v>
      </c>
      <c r="Q47" s="25">
        <v>0</v>
      </c>
      <c r="S47" s="3">
        <f t="shared" si="0"/>
        <v>-591292676</v>
      </c>
      <c r="U47" s="4">
        <f t="shared" si="1"/>
        <v>0.27528486297720961</v>
      </c>
    </row>
    <row r="48" spans="1:21" ht="21">
      <c r="A48" s="2" t="s">
        <v>27</v>
      </c>
      <c r="C48" s="12">
        <v>0</v>
      </c>
      <c r="E48" s="3">
        <v>-1091271588</v>
      </c>
      <c r="G48" s="12">
        <v>0</v>
      </c>
      <c r="I48" s="3">
        <v>-1091271588</v>
      </c>
      <c r="K48" s="4">
        <v>9.7999999999999997E-3</v>
      </c>
      <c r="M48" s="12">
        <v>0</v>
      </c>
      <c r="O48" s="3">
        <f>VLOOKUP(A48,'درآمد ناشی از تغییر قیمت اوراق'!$A$8:$Q$94,17,FALSE)</f>
        <v>-685304116</v>
      </c>
      <c r="Q48" s="25">
        <v>0</v>
      </c>
      <c r="S48" s="3">
        <f t="shared" si="0"/>
        <v>-685304116</v>
      </c>
      <c r="U48" s="4">
        <f t="shared" si="1"/>
        <v>0.31905324947873653</v>
      </c>
    </row>
    <row r="49" spans="1:21" ht="21">
      <c r="A49" s="2" t="s">
        <v>70</v>
      </c>
      <c r="C49" s="12">
        <v>0</v>
      </c>
      <c r="E49" s="3">
        <v>-1061968664</v>
      </c>
      <c r="G49" s="12">
        <v>0</v>
      </c>
      <c r="I49" s="3">
        <v>-1061968664</v>
      </c>
      <c r="K49" s="4">
        <v>9.4999999999999998E-3</v>
      </c>
      <c r="M49" s="12">
        <v>0</v>
      </c>
      <c r="O49" s="3">
        <f>VLOOKUP(A49,'درآمد ناشی از تغییر قیمت اوراق'!$A$8:$Q$94,17,FALSE)</f>
        <v>-1018001609</v>
      </c>
      <c r="Q49" s="25">
        <v>0</v>
      </c>
      <c r="S49" s="3">
        <f t="shared" si="0"/>
        <v>-1018001609</v>
      </c>
      <c r="U49" s="4">
        <f t="shared" si="1"/>
        <v>0.47394538241184619</v>
      </c>
    </row>
    <row r="50" spans="1:21" ht="21">
      <c r="A50" s="2" t="s">
        <v>71</v>
      </c>
      <c r="C50" s="12">
        <v>0</v>
      </c>
      <c r="E50" s="3">
        <v>1079588003</v>
      </c>
      <c r="G50" s="12">
        <v>0</v>
      </c>
      <c r="I50" s="3">
        <v>1079588003</v>
      </c>
      <c r="K50" s="4">
        <v>-9.7000000000000003E-3</v>
      </c>
      <c r="M50" s="12">
        <v>0</v>
      </c>
      <c r="O50" s="3">
        <f>VLOOKUP(A50,'درآمد ناشی از تغییر قیمت اوراق'!$A$8:$Q$94,17,FALSE)</f>
        <v>1116012959</v>
      </c>
      <c r="Q50" s="25">
        <v>0</v>
      </c>
      <c r="S50" s="3">
        <f t="shared" si="0"/>
        <v>1116012959</v>
      </c>
      <c r="U50" s="4">
        <f t="shared" si="1"/>
        <v>-0.51957598490380297</v>
      </c>
    </row>
    <row r="51" spans="1:21" ht="21">
      <c r="A51" s="2" t="s">
        <v>72</v>
      </c>
      <c r="C51" s="12">
        <v>0</v>
      </c>
      <c r="E51" s="12">
        <v>0</v>
      </c>
      <c r="G51" s="12">
        <v>0</v>
      </c>
      <c r="I51" s="12">
        <v>0</v>
      </c>
      <c r="K51" s="4">
        <v>0</v>
      </c>
      <c r="M51" s="12">
        <v>0</v>
      </c>
      <c r="O51" s="3">
        <f>VLOOKUP(A51,'درآمد ناشی از تغییر قیمت اوراق'!$A$8:$Q$94,17,FALSE)</f>
        <v>0</v>
      </c>
      <c r="Q51" s="25">
        <v>0</v>
      </c>
      <c r="S51" s="12">
        <f t="shared" si="0"/>
        <v>0</v>
      </c>
      <c r="U51" s="4">
        <f t="shared" si="1"/>
        <v>0</v>
      </c>
    </row>
    <row r="52" spans="1:21" ht="21">
      <c r="A52" s="2" t="s">
        <v>16</v>
      </c>
      <c r="C52" s="12">
        <v>0</v>
      </c>
      <c r="E52" s="3">
        <v>-890668800</v>
      </c>
      <c r="G52" s="12">
        <v>0</v>
      </c>
      <c r="I52" s="3">
        <v>-890668800</v>
      </c>
      <c r="K52" s="4">
        <v>8.0000000000000002E-3</v>
      </c>
      <c r="M52" s="12">
        <v>0</v>
      </c>
      <c r="O52" s="3">
        <f>VLOOKUP(A52,'درآمد ناشی از تغییر قیمت اوراق'!$A$8:$Q$94,17,FALSE)</f>
        <v>-5101680230</v>
      </c>
      <c r="Q52" s="25">
        <v>0</v>
      </c>
      <c r="S52" s="3">
        <f t="shared" si="0"/>
        <v>-5101680230</v>
      </c>
      <c r="U52" s="4">
        <f t="shared" si="1"/>
        <v>2.375161066715274</v>
      </c>
    </row>
    <row r="53" spans="1:21" ht="21">
      <c r="A53" s="2" t="s">
        <v>43</v>
      </c>
      <c r="C53" s="12">
        <v>0</v>
      </c>
      <c r="E53" s="3">
        <v>-476269236</v>
      </c>
      <c r="G53" s="12">
        <v>0</v>
      </c>
      <c r="I53" s="3">
        <v>-476269236</v>
      </c>
      <c r="K53" s="4">
        <v>4.3E-3</v>
      </c>
      <c r="M53" s="12">
        <v>0</v>
      </c>
      <c r="O53" s="3">
        <f>VLOOKUP(A53,'درآمد ناشی از تغییر قیمت اوراق'!$A$8:$Q$94,17,FALSE)</f>
        <v>-755037995</v>
      </c>
      <c r="Q53" s="25">
        <v>0</v>
      </c>
      <c r="S53" s="3">
        <f t="shared" si="0"/>
        <v>-755037995</v>
      </c>
      <c r="U53" s="4">
        <f t="shared" si="1"/>
        <v>0.35151886609223293</v>
      </c>
    </row>
    <row r="54" spans="1:21" ht="21">
      <c r="A54" s="2" t="s">
        <v>17</v>
      </c>
      <c r="C54" s="12">
        <v>0</v>
      </c>
      <c r="E54" s="3">
        <v>-1009446839</v>
      </c>
      <c r="G54" s="12">
        <v>0</v>
      </c>
      <c r="I54" s="3">
        <v>-1009446839</v>
      </c>
      <c r="K54" s="4">
        <v>8.9999999999999993E-3</v>
      </c>
      <c r="M54" s="12">
        <v>0</v>
      </c>
      <c r="O54" s="3">
        <f>VLOOKUP(A54,'درآمد ناشی از تغییر قیمت اوراق'!$A$8:$Q$94,17,FALSE)</f>
        <v>-444854722</v>
      </c>
      <c r="Q54" s="25">
        <v>0</v>
      </c>
      <c r="S54" s="3">
        <f t="shared" si="0"/>
        <v>-444854722</v>
      </c>
      <c r="U54" s="4">
        <f t="shared" si="1"/>
        <v>0.207108554124108</v>
      </c>
    </row>
    <row r="55" spans="1:21" ht="21">
      <c r="A55" s="2" t="s">
        <v>69</v>
      </c>
      <c r="C55" s="12">
        <v>0</v>
      </c>
      <c r="E55" s="3">
        <v>-462034440</v>
      </c>
      <c r="G55" s="12">
        <v>0</v>
      </c>
      <c r="I55" s="3">
        <v>-462034440</v>
      </c>
      <c r="K55" s="4">
        <v>4.1000000000000003E-3</v>
      </c>
      <c r="M55" s="12">
        <v>0</v>
      </c>
      <c r="O55" s="3">
        <f>VLOOKUP(A55,'درآمد ناشی از تغییر قیمت اوراق'!$A$8:$Q$94,17,FALSE)</f>
        <v>-465003256</v>
      </c>
      <c r="Q55" s="25">
        <v>0</v>
      </c>
      <c r="S55" s="3">
        <f t="shared" si="0"/>
        <v>-465003256</v>
      </c>
      <c r="U55" s="4">
        <f t="shared" si="1"/>
        <v>0.21648899573367339</v>
      </c>
    </row>
    <row r="56" spans="1:21" ht="21">
      <c r="A56" s="2" t="s">
        <v>39</v>
      </c>
      <c r="C56" s="12">
        <v>0</v>
      </c>
      <c r="E56" s="3">
        <v>-698921167</v>
      </c>
      <c r="G56" s="12">
        <v>0</v>
      </c>
      <c r="I56" s="3">
        <v>-698921167</v>
      </c>
      <c r="K56" s="4">
        <v>6.3E-3</v>
      </c>
      <c r="M56" s="12">
        <v>0</v>
      </c>
      <c r="O56" s="3">
        <f>VLOOKUP(A56,'درآمد ناشی از تغییر قیمت اوراق'!$A$8:$Q$94,17,FALSE)</f>
        <v>-829855837</v>
      </c>
      <c r="Q56" s="25">
        <v>0</v>
      </c>
      <c r="S56" s="3">
        <f t="shared" si="0"/>
        <v>-829855837</v>
      </c>
      <c r="U56" s="4">
        <f t="shared" si="1"/>
        <v>0.38635139525959999</v>
      </c>
    </row>
    <row r="57" spans="1:21" ht="21">
      <c r="A57" s="2" t="s">
        <v>47</v>
      </c>
      <c r="C57" s="12">
        <v>0</v>
      </c>
      <c r="E57" s="3">
        <v>-98563157</v>
      </c>
      <c r="G57" s="12">
        <v>0</v>
      </c>
      <c r="I57" s="3">
        <v>-98563157</v>
      </c>
      <c r="K57" s="4">
        <v>8.9999999999999998E-4</v>
      </c>
      <c r="M57" s="12">
        <v>0</v>
      </c>
      <c r="O57" s="3">
        <f>VLOOKUP(A57,'درآمد ناشی از تغییر قیمت اوراق'!$A$8:$Q$94,17,FALSE)</f>
        <v>4374871</v>
      </c>
      <c r="Q57" s="25">
        <v>0</v>
      </c>
      <c r="S57" s="3">
        <f t="shared" si="0"/>
        <v>4374871</v>
      </c>
      <c r="U57" s="4">
        <f t="shared" si="1"/>
        <v>-2.0367845107182895E-3</v>
      </c>
    </row>
    <row r="58" spans="1:21" ht="21">
      <c r="A58" s="2" t="s">
        <v>67</v>
      </c>
      <c r="C58" s="12">
        <v>0</v>
      </c>
      <c r="E58" s="3">
        <v>-557304192</v>
      </c>
      <c r="G58" s="12">
        <v>0</v>
      </c>
      <c r="I58" s="3">
        <v>-557304192</v>
      </c>
      <c r="K58" s="4">
        <v>5.0000000000000001E-3</v>
      </c>
      <c r="M58" s="12">
        <v>0</v>
      </c>
      <c r="O58" s="3">
        <f>VLOOKUP(A58,'درآمد ناشی از تغییر قیمت اوراق'!$A$8:$Q$94,17,FALSE)</f>
        <v>-498888241</v>
      </c>
      <c r="Q58" s="25">
        <v>0</v>
      </c>
      <c r="S58" s="3">
        <f t="shared" si="0"/>
        <v>-498888241</v>
      </c>
      <c r="U58" s="4">
        <f t="shared" si="1"/>
        <v>0.23226464091130752</v>
      </c>
    </row>
    <row r="59" spans="1:21" ht="21">
      <c r="A59" s="2" t="s">
        <v>15</v>
      </c>
      <c r="C59" s="12">
        <v>0</v>
      </c>
      <c r="E59" s="3">
        <v>-453358968</v>
      </c>
      <c r="G59" s="12">
        <v>0</v>
      </c>
      <c r="I59" s="3">
        <v>-453358968</v>
      </c>
      <c r="K59" s="4">
        <v>4.1000000000000003E-3</v>
      </c>
      <c r="M59" s="12">
        <v>0</v>
      </c>
      <c r="O59" s="3">
        <f>VLOOKUP(A59,'درآمد ناشی از تغییر قیمت اوراق'!$A$8:$Q$94,17,FALSE)</f>
        <v>-386088170</v>
      </c>
      <c r="Q59" s="25">
        <v>0</v>
      </c>
      <c r="S59" s="3">
        <f t="shared" si="0"/>
        <v>-386088170</v>
      </c>
      <c r="U59" s="4">
        <f t="shared" si="1"/>
        <v>0.17974893532348032</v>
      </c>
    </row>
    <row r="60" spans="1:21" ht="21">
      <c r="A60" s="2" t="s">
        <v>84</v>
      </c>
      <c r="C60" s="12">
        <v>0</v>
      </c>
      <c r="E60" s="3">
        <v>-4680186210</v>
      </c>
      <c r="G60" s="12">
        <v>0</v>
      </c>
      <c r="I60" s="3">
        <v>-4680186210</v>
      </c>
      <c r="K60" s="4">
        <v>4.19E-2</v>
      </c>
      <c r="M60" s="12">
        <v>0</v>
      </c>
      <c r="O60" s="3">
        <f>VLOOKUP(A60,'درآمد ناشی از تغییر قیمت اوراق'!$A$8:$Q$94,17,FALSE)</f>
        <v>-18419875726</v>
      </c>
      <c r="Q60" s="25">
        <v>0</v>
      </c>
      <c r="S60" s="3">
        <f t="shared" si="0"/>
        <v>-18419875726</v>
      </c>
      <c r="U60" s="4">
        <f t="shared" si="1"/>
        <v>8.5756397315652517</v>
      </c>
    </row>
    <row r="61" spans="1:21" ht="21">
      <c r="A61" s="2" t="s">
        <v>68</v>
      </c>
      <c r="C61" s="12">
        <v>0</v>
      </c>
      <c r="E61" s="3">
        <v>-1720422215</v>
      </c>
      <c r="G61" s="12">
        <v>0</v>
      </c>
      <c r="I61" s="3">
        <v>-1720422215</v>
      </c>
      <c r="K61" s="4">
        <v>1.54E-2</v>
      </c>
      <c r="M61" s="12">
        <v>0</v>
      </c>
      <c r="O61" s="3">
        <f>VLOOKUP(A61,'درآمد ناشی از تغییر قیمت اوراق'!$A$8:$Q$94,17,FALSE)</f>
        <v>-1901594227</v>
      </c>
      <c r="Q61" s="25">
        <v>0</v>
      </c>
      <c r="S61" s="3">
        <f t="shared" si="0"/>
        <v>-1901594227</v>
      </c>
      <c r="U61" s="4">
        <f t="shared" si="1"/>
        <v>0.88531471378811355</v>
      </c>
    </row>
    <row r="62" spans="1:21" ht="21">
      <c r="A62" s="2" t="s">
        <v>91</v>
      </c>
      <c r="C62" s="12">
        <v>0</v>
      </c>
      <c r="E62" s="3">
        <v>-397620000</v>
      </c>
      <c r="G62" s="12">
        <v>0</v>
      </c>
      <c r="I62" s="3">
        <v>-397620000</v>
      </c>
      <c r="K62" s="4">
        <v>3.5999999999999999E-3</v>
      </c>
      <c r="M62" s="12">
        <v>0</v>
      </c>
      <c r="O62" s="3">
        <f>VLOOKUP(A62,'درآمد ناشی از تغییر قیمت اوراق'!$A$8:$Q$94,17,FALSE)</f>
        <v>-492489170</v>
      </c>
      <c r="Q62" s="25">
        <v>0</v>
      </c>
      <c r="S62" s="3">
        <f t="shared" si="0"/>
        <v>-492489170</v>
      </c>
      <c r="U62" s="4">
        <f t="shared" si="1"/>
        <v>0.22928546079473119</v>
      </c>
    </row>
    <row r="63" spans="1:21" ht="21">
      <c r="A63" s="2" t="s">
        <v>34</v>
      </c>
      <c r="C63" s="12">
        <v>0</v>
      </c>
      <c r="E63" s="3">
        <v>-2227666050</v>
      </c>
      <c r="G63" s="12">
        <v>0</v>
      </c>
      <c r="I63" s="3">
        <v>-2227666050</v>
      </c>
      <c r="K63" s="4">
        <v>1.9900000000000001E-2</v>
      </c>
      <c r="M63" s="12">
        <v>0</v>
      </c>
      <c r="O63" s="3">
        <f>VLOOKUP(A63,'درآمد ناشی از تغییر قیمت اوراق'!$A$8:$Q$94,17,FALSE)</f>
        <v>-609305338</v>
      </c>
      <c r="Q63" s="25">
        <v>0</v>
      </c>
      <c r="S63" s="3">
        <f t="shared" si="0"/>
        <v>-609305338</v>
      </c>
      <c r="U63" s="4">
        <f t="shared" si="1"/>
        <v>0.28367091846510945</v>
      </c>
    </row>
    <row r="64" spans="1:21" ht="21">
      <c r="A64" s="2" t="s">
        <v>64</v>
      </c>
      <c r="C64" s="12">
        <v>0</v>
      </c>
      <c r="E64" s="3">
        <v>-553487040</v>
      </c>
      <c r="G64" s="12">
        <v>0</v>
      </c>
      <c r="I64" s="3">
        <v>-553487040</v>
      </c>
      <c r="K64" s="4">
        <v>5.0000000000000001E-3</v>
      </c>
      <c r="M64" s="12">
        <v>0</v>
      </c>
      <c r="O64" s="3">
        <f>VLOOKUP(A64,'درآمد ناشی از تغییر قیمت اوراق'!$A$8:$Q$94,17,FALSE)</f>
        <v>-404738473</v>
      </c>
      <c r="Q64" s="25">
        <v>0</v>
      </c>
      <c r="S64" s="3">
        <f t="shared" si="0"/>
        <v>-404738473</v>
      </c>
      <c r="U64" s="4">
        <f t="shared" si="1"/>
        <v>0.18843185380738597</v>
      </c>
    </row>
    <row r="65" spans="1:21" ht="21">
      <c r="A65" s="2" t="s">
        <v>77</v>
      </c>
      <c r="C65" s="12">
        <v>0</v>
      </c>
      <c r="E65" s="3">
        <v>-1194384307</v>
      </c>
      <c r="G65" s="12">
        <v>0</v>
      </c>
      <c r="I65" s="3">
        <v>-1194384307</v>
      </c>
      <c r="K65" s="4">
        <v>1.0699999999999999E-2</v>
      </c>
      <c r="M65" s="12">
        <v>0</v>
      </c>
      <c r="O65" s="3">
        <f>VLOOKUP(A65,'درآمد ناشی از تغییر قیمت اوراق'!$A$8:$Q$94,17,FALSE)</f>
        <v>-1351806191</v>
      </c>
      <c r="Q65" s="25">
        <v>0</v>
      </c>
      <c r="S65" s="3">
        <f t="shared" si="0"/>
        <v>-1351806191</v>
      </c>
      <c r="U65" s="4">
        <f t="shared" si="1"/>
        <v>0.62935293665159253</v>
      </c>
    </row>
    <row r="66" spans="1:21" ht="21">
      <c r="A66" s="2" t="s">
        <v>29</v>
      </c>
      <c r="C66" s="12">
        <v>0</v>
      </c>
      <c r="E66" s="3">
        <v>-698039802</v>
      </c>
      <c r="G66" s="12">
        <v>0</v>
      </c>
      <c r="I66" s="3">
        <v>-698039802</v>
      </c>
      <c r="K66" s="4">
        <v>6.1999999999999998E-3</v>
      </c>
      <c r="M66" s="12">
        <v>0</v>
      </c>
      <c r="O66" s="3">
        <f>VLOOKUP(A66,'درآمد ناشی از تغییر قیمت اوراق'!$A$8:$Q$94,17,FALSE)</f>
        <v>-844589340</v>
      </c>
      <c r="Q66" s="25">
        <v>0</v>
      </c>
      <c r="S66" s="3">
        <f t="shared" si="0"/>
        <v>-844589340</v>
      </c>
      <c r="U66" s="4">
        <f t="shared" si="1"/>
        <v>0.39321079081641097</v>
      </c>
    </row>
    <row r="67" spans="1:21" ht="21">
      <c r="A67" s="2" t="s">
        <v>63</v>
      </c>
      <c r="C67" s="12">
        <v>0</v>
      </c>
      <c r="E67" s="3">
        <v>-1037191770</v>
      </c>
      <c r="G67" s="12">
        <v>0</v>
      </c>
      <c r="I67" s="3">
        <v>-1037191770</v>
      </c>
      <c r="K67" s="4">
        <v>9.2999999999999992E-3</v>
      </c>
      <c r="M67" s="12">
        <v>0</v>
      </c>
      <c r="O67" s="3">
        <f>VLOOKUP(A67,'درآمد ناشی از تغییر قیمت اوراق'!$A$8:$Q$94,17,FALSE)</f>
        <v>-1180398019</v>
      </c>
      <c r="Q67" s="25">
        <v>0</v>
      </c>
      <c r="S67" s="3">
        <f t="shared" si="0"/>
        <v>-1180398019</v>
      </c>
      <c r="U67" s="4">
        <f t="shared" si="1"/>
        <v>0.54955138141941851</v>
      </c>
    </row>
    <row r="68" spans="1:21" ht="21">
      <c r="A68" s="2" t="s">
        <v>37</v>
      </c>
      <c r="C68" s="12">
        <v>0</v>
      </c>
      <c r="E68" s="3">
        <v>-225009698</v>
      </c>
      <c r="G68" s="12">
        <v>0</v>
      </c>
      <c r="I68" s="3">
        <v>-225009698</v>
      </c>
      <c r="K68" s="4">
        <v>2E-3</v>
      </c>
      <c r="M68" s="12">
        <v>0</v>
      </c>
      <c r="O68" s="3">
        <f>VLOOKUP(A68,'درآمد ناشی از تغییر قیمت اوراق'!$A$8:$Q$94,17,FALSE)</f>
        <v>-439524939</v>
      </c>
      <c r="Q68" s="25">
        <v>0</v>
      </c>
      <c r="S68" s="3">
        <f t="shared" si="0"/>
        <v>-439524939</v>
      </c>
      <c r="U68" s="4">
        <f t="shared" si="1"/>
        <v>0.20462719651153163</v>
      </c>
    </row>
    <row r="69" spans="1:21" ht="21">
      <c r="A69" s="2" t="s">
        <v>44</v>
      </c>
      <c r="C69" s="12">
        <v>0</v>
      </c>
      <c r="E69" s="3">
        <v>-128777437</v>
      </c>
      <c r="G69" s="12">
        <v>0</v>
      </c>
      <c r="I69" s="3">
        <v>-128777437</v>
      </c>
      <c r="K69" s="4">
        <v>1.1999999999999999E-3</v>
      </c>
      <c r="M69" s="12">
        <v>0</v>
      </c>
      <c r="O69" s="3">
        <f>VLOOKUP(A69,'درآمد ناشی از تغییر قیمت اوراق'!$A$8:$Q$94,17,FALSE)</f>
        <v>1622576968</v>
      </c>
      <c r="Q69" s="25">
        <v>0</v>
      </c>
      <c r="S69" s="3">
        <f t="shared" si="0"/>
        <v>1622576968</v>
      </c>
      <c r="U69" s="4">
        <f t="shared" si="1"/>
        <v>-0.75541419069742743</v>
      </c>
    </row>
    <row r="70" spans="1:21" ht="21">
      <c r="A70" s="2" t="s">
        <v>96</v>
      </c>
      <c r="C70" s="12">
        <v>0</v>
      </c>
      <c r="E70" s="3">
        <v>-98818639</v>
      </c>
      <c r="G70" s="12">
        <v>0</v>
      </c>
      <c r="I70" s="3">
        <v>-98818639</v>
      </c>
      <c r="K70" s="4">
        <v>8.9999999999999998E-4</v>
      </c>
      <c r="M70" s="12">
        <v>0</v>
      </c>
      <c r="O70" s="3">
        <f>VLOOKUP(A70,'درآمد ناشی از تغییر قیمت اوراق'!$A$8:$Q$94,17,FALSE)</f>
        <v>-98818639</v>
      </c>
      <c r="Q70" s="25">
        <v>0</v>
      </c>
      <c r="S70" s="3">
        <f t="shared" si="0"/>
        <v>-98818639</v>
      </c>
      <c r="U70" s="4">
        <f t="shared" si="1"/>
        <v>4.6006447569645427E-2</v>
      </c>
    </row>
    <row r="71" spans="1:21" ht="21">
      <c r="A71" s="2" t="s">
        <v>50</v>
      </c>
      <c r="C71" s="12">
        <v>0</v>
      </c>
      <c r="E71" s="3">
        <v>-29821500</v>
      </c>
      <c r="G71" s="12">
        <v>0</v>
      </c>
      <c r="I71" s="3">
        <v>-29821500</v>
      </c>
      <c r="K71" s="4">
        <v>2.9999999999999997E-4</v>
      </c>
      <c r="M71" s="12">
        <v>0</v>
      </c>
      <c r="O71" s="3">
        <f>VLOOKUP(A71,'درآمد ناشی از تغییر قیمت اوراق'!$A$8:$Q$94,17,FALSE)</f>
        <v>-214492305</v>
      </c>
      <c r="Q71" s="25">
        <v>0</v>
      </c>
      <c r="S71" s="3">
        <f t="shared" si="0"/>
        <v>-214492305</v>
      </c>
      <c r="U71" s="4">
        <f t="shared" si="1"/>
        <v>9.9859996898711528E-2</v>
      </c>
    </row>
    <row r="72" spans="1:21" ht="21">
      <c r="A72" s="2" t="s">
        <v>38</v>
      </c>
      <c r="C72" s="12">
        <v>0</v>
      </c>
      <c r="E72" s="3">
        <v>-522870299</v>
      </c>
      <c r="G72" s="12">
        <v>0</v>
      </c>
      <c r="I72" s="3">
        <v>-522870299</v>
      </c>
      <c r="K72" s="4">
        <v>4.7000000000000002E-3</v>
      </c>
      <c r="M72" s="12">
        <v>0</v>
      </c>
      <c r="O72" s="3">
        <f>VLOOKUP(A72,'درآمد ناشی از تغییر قیمت اوراق'!$A$8:$Q$94,17,FALSE)</f>
        <v>-773531597</v>
      </c>
      <c r="Q72" s="25">
        <v>0</v>
      </c>
      <c r="S72" s="3">
        <f t="shared" si="0"/>
        <v>-773531597</v>
      </c>
      <c r="U72" s="4">
        <f t="shared" si="1"/>
        <v>0.36012883015768504</v>
      </c>
    </row>
    <row r="73" spans="1:21" ht="21">
      <c r="A73" s="2" t="s">
        <v>78</v>
      </c>
      <c r="C73" s="12">
        <v>0</v>
      </c>
      <c r="E73" s="3">
        <v>-742443172</v>
      </c>
      <c r="G73" s="12">
        <v>0</v>
      </c>
      <c r="I73" s="3">
        <v>-742443172</v>
      </c>
      <c r="K73" s="4">
        <v>6.6E-3</v>
      </c>
      <c r="M73" s="12">
        <v>0</v>
      </c>
      <c r="O73" s="3">
        <f>VLOOKUP(A73,'درآمد ناشی از تغییر قیمت اوراق'!$A$8:$Q$94,17,FALSE)</f>
        <v>-276328241</v>
      </c>
      <c r="Q73" s="25">
        <v>0</v>
      </c>
      <c r="S73" s="3">
        <f t="shared" ref="S73:S108" si="2">M73+O73+Q73</f>
        <v>-276328241</v>
      </c>
      <c r="U73" s="4">
        <f t="shared" ref="U73:U108" si="3">(S73/$S$109)*100</f>
        <v>0.12864861184314474</v>
      </c>
    </row>
    <row r="74" spans="1:21" ht="21">
      <c r="A74" s="2" t="s">
        <v>66</v>
      </c>
      <c r="C74" s="12">
        <v>0</v>
      </c>
      <c r="E74" s="3">
        <v>-830948963</v>
      </c>
      <c r="G74" s="12">
        <v>0</v>
      </c>
      <c r="I74" s="3">
        <v>-830948963</v>
      </c>
      <c r="K74" s="4">
        <v>7.4000000000000003E-3</v>
      </c>
      <c r="M74" s="12">
        <v>0</v>
      </c>
      <c r="O74" s="3">
        <f>VLOOKUP(A74,'درآمد ناشی از تغییر قیمت اوراق'!$A$8:$Q$94,17,FALSE)</f>
        <v>-675376113</v>
      </c>
      <c r="Q74" s="25">
        <v>0</v>
      </c>
      <c r="S74" s="3">
        <f t="shared" si="2"/>
        <v>-675376113</v>
      </c>
      <c r="U74" s="4">
        <f t="shared" si="3"/>
        <v>0.3144311239960047</v>
      </c>
    </row>
    <row r="75" spans="1:21" ht="21">
      <c r="A75" s="2" t="s">
        <v>23</v>
      </c>
      <c r="C75" s="12">
        <v>0</v>
      </c>
      <c r="E75" s="3">
        <v>-1218405401</v>
      </c>
      <c r="G75" s="12">
        <v>0</v>
      </c>
      <c r="I75" s="3">
        <v>-1218405401</v>
      </c>
      <c r="K75" s="4">
        <v>1.09E-2</v>
      </c>
      <c r="M75" s="12">
        <v>0</v>
      </c>
      <c r="O75" s="3">
        <f>VLOOKUP(A75,'درآمد ناشی از تغییر قیمت اوراق'!$A$8:$Q$94,17,FALSE)</f>
        <v>-1136783731</v>
      </c>
      <c r="Q75" s="25">
        <v>0</v>
      </c>
      <c r="S75" s="3">
        <f t="shared" si="2"/>
        <v>-1136783731</v>
      </c>
      <c r="U75" s="4">
        <f t="shared" si="3"/>
        <v>0.52924611841979941</v>
      </c>
    </row>
    <row r="76" spans="1:21" ht="21">
      <c r="A76" s="2" t="s">
        <v>55</v>
      </c>
      <c r="C76" s="12">
        <v>0</v>
      </c>
      <c r="E76" s="3">
        <v>-312579022</v>
      </c>
      <c r="G76" s="12">
        <v>0</v>
      </c>
      <c r="I76" s="3">
        <v>-312579022</v>
      </c>
      <c r="K76" s="4">
        <v>2.8E-3</v>
      </c>
      <c r="M76" s="12">
        <v>0</v>
      </c>
      <c r="O76" s="3">
        <f>VLOOKUP(A76,'درآمد ناشی از تغییر قیمت اوراق'!$A$8:$Q$94,17,FALSE)</f>
        <v>-404193463</v>
      </c>
      <c r="Q76" s="25">
        <v>0</v>
      </c>
      <c r="S76" s="3">
        <f t="shared" si="2"/>
        <v>-404193463</v>
      </c>
      <c r="U76" s="4">
        <f t="shared" si="3"/>
        <v>0.18817811651406086</v>
      </c>
    </row>
    <row r="77" spans="1:21" ht="21">
      <c r="A77" s="2" t="s">
        <v>22</v>
      </c>
      <c r="C77" s="12">
        <v>0</v>
      </c>
      <c r="E77" s="3">
        <v>-325949988</v>
      </c>
      <c r="G77" s="12">
        <v>0</v>
      </c>
      <c r="I77" s="3">
        <v>-325949988</v>
      </c>
      <c r="K77" s="4">
        <v>2.8999999999999998E-3</v>
      </c>
      <c r="M77" s="12">
        <v>0</v>
      </c>
      <c r="O77" s="3">
        <f>VLOOKUP(A77,'درآمد ناشی از تغییر قیمت اوراق'!$A$8:$Q$94,17,FALSE)</f>
        <v>-443070457</v>
      </c>
      <c r="Q77" s="25">
        <v>0</v>
      </c>
      <c r="S77" s="3">
        <f t="shared" si="2"/>
        <v>-443070457</v>
      </c>
      <c r="U77" s="4">
        <f t="shared" si="3"/>
        <v>0.20627786373003312</v>
      </c>
    </row>
    <row r="78" spans="1:21" ht="21">
      <c r="A78" s="2" t="s">
        <v>53</v>
      </c>
      <c r="C78" s="12">
        <v>0</v>
      </c>
      <c r="E78" s="3">
        <v>-49184401</v>
      </c>
      <c r="G78" s="12">
        <v>0</v>
      </c>
      <c r="I78" s="3">
        <v>-49184401</v>
      </c>
      <c r="K78" s="4">
        <v>4.0000000000000002E-4</v>
      </c>
      <c r="M78" s="12">
        <v>0</v>
      </c>
      <c r="O78" s="3">
        <f>VLOOKUP(A78,'درآمد ناشی از تغییر قیمت اوراق'!$A$8:$Q$94,17,FALSE)</f>
        <v>-91052089</v>
      </c>
      <c r="Q78" s="25">
        <v>0</v>
      </c>
      <c r="S78" s="3">
        <f t="shared" si="2"/>
        <v>-91052089</v>
      </c>
      <c r="U78" s="4">
        <f t="shared" si="3"/>
        <v>4.2390617813357956E-2</v>
      </c>
    </row>
    <row r="79" spans="1:21" ht="21">
      <c r="A79" s="2" t="s">
        <v>74</v>
      </c>
      <c r="C79" s="12">
        <v>0</v>
      </c>
      <c r="E79" s="3">
        <v>-689718132</v>
      </c>
      <c r="G79" s="12">
        <v>0</v>
      </c>
      <c r="I79" s="3">
        <v>-689718132</v>
      </c>
      <c r="K79" s="4">
        <v>6.1999999999999998E-3</v>
      </c>
      <c r="M79" s="12">
        <v>0</v>
      </c>
      <c r="O79" s="3">
        <f>VLOOKUP(A79,'درآمد ناشی از تغییر قیمت اوراق'!$A$8:$Q$94,17,FALSE)</f>
        <v>-4738063698</v>
      </c>
      <c r="Q79" s="25">
        <v>0</v>
      </c>
      <c r="S79" s="3">
        <f t="shared" si="2"/>
        <v>-4738063698</v>
      </c>
      <c r="U79" s="4">
        <f t="shared" si="3"/>
        <v>2.2058741276903979</v>
      </c>
    </row>
    <row r="80" spans="1:21" ht="21">
      <c r="A80" s="2" t="s">
        <v>56</v>
      </c>
      <c r="C80" s="12">
        <v>0</v>
      </c>
      <c r="E80" s="3">
        <v>-237295639</v>
      </c>
      <c r="G80" s="12">
        <v>0</v>
      </c>
      <c r="I80" s="3">
        <v>-237295639</v>
      </c>
      <c r="K80" s="4">
        <v>2.0999999999999999E-3</v>
      </c>
      <c r="M80" s="12">
        <v>0</v>
      </c>
      <c r="O80" s="3">
        <f>VLOOKUP(A80,'درآمد ناشی از تغییر قیمت اوراق'!$A$8:$Q$94,17,FALSE)</f>
        <v>-296527731</v>
      </c>
      <c r="Q80" s="25">
        <v>0</v>
      </c>
      <c r="S80" s="3">
        <f t="shared" si="2"/>
        <v>-296527731</v>
      </c>
      <c r="U80" s="4">
        <f t="shared" si="3"/>
        <v>0.13805277675598651</v>
      </c>
    </row>
    <row r="81" spans="1:21" ht="21">
      <c r="A81" s="2" t="s">
        <v>81</v>
      </c>
      <c r="C81" s="12">
        <v>0</v>
      </c>
      <c r="E81" s="3">
        <v>-1248598371</v>
      </c>
      <c r="G81" s="12">
        <v>0</v>
      </c>
      <c r="I81" s="3">
        <v>-1248598371</v>
      </c>
      <c r="K81" s="4">
        <v>1.12E-2</v>
      </c>
      <c r="M81" s="12">
        <v>0</v>
      </c>
      <c r="O81" s="3">
        <f>VLOOKUP(A81,'درآمد ناشی از تغییر قیمت اوراق'!$A$8:$Q$94,17,FALSE)</f>
        <v>-1165244759</v>
      </c>
      <c r="Q81" s="25">
        <v>0</v>
      </c>
      <c r="S81" s="3">
        <f t="shared" si="2"/>
        <v>-1165244759</v>
      </c>
      <c r="U81" s="4">
        <f t="shared" si="3"/>
        <v>0.542496561916195</v>
      </c>
    </row>
    <row r="82" spans="1:21" ht="21">
      <c r="A82" s="2" t="s">
        <v>59</v>
      </c>
      <c r="C82" s="12">
        <v>0</v>
      </c>
      <c r="E82" s="3">
        <v>635675094</v>
      </c>
      <c r="G82" s="12">
        <v>0</v>
      </c>
      <c r="I82" s="3">
        <v>635675094</v>
      </c>
      <c r="K82" s="4">
        <v>-5.7000000000000002E-3</v>
      </c>
      <c r="M82" s="12">
        <v>0</v>
      </c>
      <c r="O82" s="3">
        <f>VLOOKUP(A82,'درآمد ناشی از تغییر قیمت اوراق'!$A$8:$Q$94,17,FALSE)</f>
        <v>482652905</v>
      </c>
      <c r="Q82" s="25">
        <v>0</v>
      </c>
      <c r="S82" s="3">
        <f t="shared" si="2"/>
        <v>482652905</v>
      </c>
      <c r="U82" s="4">
        <f t="shared" si="3"/>
        <v>-0.22470604526560575</v>
      </c>
    </row>
    <row r="83" spans="1:21" ht="21">
      <c r="A83" s="2" t="s">
        <v>58</v>
      </c>
      <c r="C83" s="12">
        <v>0</v>
      </c>
      <c r="E83" s="3">
        <v>-762148355</v>
      </c>
      <c r="G83" s="12">
        <v>0</v>
      </c>
      <c r="I83" s="3">
        <v>-762148355</v>
      </c>
      <c r="K83" s="4">
        <v>6.7999999999999996E-3</v>
      </c>
      <c r="M83" s="12">
        <v>0</v>
      </c>
      <c r="O83" s="3">
        <f>VLOOKUP(A83,'درآمد ناشی از تغییر قیمت اوراق'!$A$8:$Q$94,17,FALSE)</f>
        <v>-487834083</v>
      </c>
      <c r="Q83" s="25">
        <v>0</v>
      </c>
      <c r="S83" s="3">
        <f t="shared" si="2"/>
        <v>-487834083</v>
      </c>
      <c r="U83" s="4">
        <f t="shared" si="3"/>
        <v>0.22711821766970053</v>
      </c>
    </row>
    <row r="84" spans="1:21" ht="21">
      <c r="A84" s="2" t="s">
        <v>82</v>
      </c>
      <c r="C84" s="12">
        <v>0</v>
      </c>
      <c r="E84" s="3">
        <v>-84295440</v>
      </c>
      <c r="G84" s="12">
        <v>0</v>
      </c>
      <c r="I84" s="3">
        <v>-84295440</v>
      </c>
      <c r="K84" s="4">
        <v>8.0000000000000004E-4</v>
      </c>
      <c r="M84" s="12">
        <v>0</v>
      </c>
      <c r="O84" s="3">
        <f>VLOOKUP(A84,'درآمد ناشی از تغییر قیمت اوراق'!$A$8:$Q$94,17,FALSE)</f>
        <v>-167346499</v>
      </c>
      <c r="Q84" s="25">
        <v>0</v>
      </c>
      <c r="S84" s="3">
        <f t="shared" si="2"/>
        <v>-167346499</v>
      </c>
      <c r="U84" s="4">
        <f t="shared" si="3"/>
        <v>7.7910584583210263E-2</v>
      </c>
    </row>
    <row r="85" spans="1:21" ht="21">
      <c r="A85" s="2" t="s">
        <v>45</v>
      </c>
      <c r="C85" s="12">
        <v>0</v>
      </c>
      <c r="E85" s="3">
        <v>-547920360</v>
      </c>
      <c r="G85" s="12">
        <v>0</v>
      </c>
      <c r="I85" s="3">
        <v>-547920360</v>
      </c>
      <c r="K85" s="4">
        <v>4.8999999999999998E-3</v>
      </c>
      <c r="M85" s="12">
        <v>0</v>
      </c>
      <c r="O85" s="3">
        <f>VLOOKUP(A85,'درآمد ناشی از تغییر قیمت اوراق'!$A$8:$Q$94,17,FALSE)</f>
        <v>-8621504034</v>
      </c>
      <c r="Q85" s="25">
        <v>0</v>
      </c>
      <c r="S85" s="3">
        <f t="shared" si="2"/>
        <v>-8621504034</v>
      </c>
      <c r="U85" s="4">
        <f t="shared" si="3"/>
        <v>4.0138659804018104</v>
      </c>
    </row>
    <row r="86" spans="1:21" ht="21">
      <c r="A86" s="2" t="s">
        <v>97</v>
      </c>
      <c r="C86" s="12">
        <v>0</v>
      </c>
      <c r="E86" s="3">
        <v>674924263</v>
      </c>
      <c r="G86" s="12">
        <v>0</v>
      </c>
      <c r="I86" s="3">
        <v>674924263</v>
      </c>
      <c r="K86" s="4">
        <v>-6.0000000000000001E-3</v>
      </c>
      <c r="M86" s="12">
        <v>0</v>
      </c>
      <c r="O86" s="3">
        <f>VLOOKUP(A86,'درآمد ناشی از تغییر قیمت اوراق'!$A$8:$Q$94,17,FALSE)</f>
        <v>674924263</v>
      </c>
      <c r="Q86" s="25">
        <v>0</v>
      </c>
      <c r="S86" s="3">
        <f t="shared" si="2"/>
        <v>674924263</v>
      </c>
      <c r="U86" s="4">
        <f t="shared" si="3"/>
        <v>-0.31422075868896637</v>
      </c>
    </row>
    <row r="87" spans="1:21" ht="21">
      <c r="A87" s="2" t="s">
        <v>60</v>
      </c>
      <c r="C87" s="12">
        <v>0</v>
      </c>
      <c r="E87" s="3">
        <v>-161489413</v>
      </c>
      <c r="G87" s="12">
        <v>0</v>
      </c>
      <c r="I87" s="3">
        <v>-161489413</v>
      </c>
      <c r="K87" s="4">
        <v>1.4E-3</v>
      </c>
      <c r="M87" s="12">
        <v>0</v>
      </c>
      <c r="O87" s="3">
        <f>VLOOKUP(A87,'درآمد ناشی از تغییر قیمت اوراق'!$A$8:$Q$94,17,FALSE)</f>
        <v>65619098</v>
      </c>
      <c r="Q87" s="25">
        <v>0</v>
      </c>
      <c r="S87" s="3">
        <f t="shared" si="2"/>
        <v>65619098</v>
      </c>
      <c r="U87" s="4">
        <f t="shared" si="3"/>
        <v>-3.054992076651071E-2</v>
      </c>
    </row>
    <row r="88" spans="1:21" ht="21">
      <c r="A88" s="2" t="s">
        <v>89</v>
      </c>
      <c r="C88" s="12">
        <v>0</v>
      </c>
      <c r="E88" s="3">
        <v>-125250300</v>
      </c>
      <c r="G88" s="12">
        <v>0</v>
      </c>
      <c r="I88" s="3">
        <v>-125250300</v>
      </c>
      <c r="K88" s="4">
        <v>1.1000000000000001E-3</v>
      </c>
      <c r="M88" s="12">
        <v>0</v>
      </c>
      <c r="O88" s="3">
        <f>VLOOKUP(A88,'درآمد ناشی از تغییر قیمت اوراق'!$A$8:$Q$94,17,FALSE)</f>
        <v>-186103894</v>
      </c>
      <c r="Q88" s="25">
        <v>0</v>
      </c>
      <c r="S88" s="3">
        <f t="shared" si="2"/>
        <v>-186103894</v>
      </c>
      <c r="U88" s="4">
        <f t="shared" si="3"/>
        <v>8.6643361297637889E-2</v>
      </c>
    </row>
    <row r="89" spans="1:21" ht="21">
      <c r="A89" s="2" t="s">
        <v>36</v>
      </c>
      <c r="C89" s="12">
        <v>0</v>
      </c>
      <c r="E89" s="3">
        <v>-2459765948</v>
      </c>
      <c r="G89" s="12">
        <v>0</v>
      </c>
      <c r="I89" s="3">
        <v>-2459765948</v>
      </c>
      <c r="K89" s="4">
        <v>2.1999999999999999E-2</v>
      </c>
      <c r="M89" s="12">
        <v>0</v>
      </c>
      <c r="O89" s="3">
        <f>VLOOKUP(A89,'درآمد ناشی از تغییر قیمت اوراق'!$A$8:$Q$94,17,FALSE)</f>
        <v>-3820604915</v>
      </c>
      <c r="Q89" s="25">
        <v>0</v>
      </c>
      <c r="S89" s="3">
        <f t="shared" si="2"/>
        <v>-3820604915</v>
      </c>
      <c r="U89" s="4">
        <f t="shared" si="3"/>
        <v>1.7787379130598742</v>
      </c>
    </row>
    <row r="90" spans="1:21" ht="21">
      <c r="A90" s="2" t="s">
        <v>73</v>
      </c>
      <c r="C90" s="12">
        <v>0</v>
      </c>
      <c r="E90" s="3">
        <v>-401526616</v>
      </c>
      <c r="G90" s="12">
        <v>0</v>
      </c>
      <c r="I90" s="3">
        <v>-401526616</v>
      </c>
      <c r="K90" s="4">
        <v>3.5999999999999999E-3</v>
      </c>
      <c r="M90" s="12">
        <v>0</v>
      </c>
      <c r="O90" s="3">
        <f>VLOOKUP(A90,'درآمد ناشی از تغییر قیمت اوراق'!$A$8:$Q$94,17,FALSE)</f>
        <v>-584431747</v>
      </c>
      <c r="Q90" s="25">
        <v>0</v>
      </c>
      <c r="S90" s="3">
        <f t="shared" si="2"/>
        <v>-584431747</v>
      </c>
      <c r="U90" s="4">
        <f t="shared" si="3"/>
        <v>0.27209065818435102</v>
      </c>
    </row>
    <row r="91" spans="1:21" ht="21">
      <c r="A91" s="2" t="s">
        <v>49</v>
      </c>
      <c r="C91" s="12">
        <v>0</v>
      </c>
      <c r="E91" s="3">
        <v>-755947129</v>
      </c>
      <c r="G91" s="12">
        <v>0</v>
      </c>
      <c r="I91" s="3">
        <v>-755947129</v>
      </c>
      <c r="K91" s="4">
        <v>6.7999999999999996E-3</v>
      </c>
      <c r="M91" s="12">
        <v>0</v>
      </c>
      <c r="O91" s="3">
        <f>VLOOKUP(A91,'درآمد ناشی از تغییر قیمت اوراق'!$A$8:$Q$94,17,FALSE)</f>
        <v>-908438192</v>
      </c>
      <c r="Q91" s="25">
        <v>0</v>
      </c>
      <c r="S91" s="3">
        <f t="shared" si="2"/>
        <v>-908438192</v>
      </c>
      <c r="U91" s="4">
        <f t="shared" si="3"/>
        <v>0.42293654793719115</v>
      </c>
    </row>
    <row r="92" spans="1:21" ht="21">
      <c r="A92" s="2" t="s">
        <v>75</v>
      </c>
      <c r="C92" s="12">
        <v>0</v>
      </c>
      <c r="E92" s="3">
        <v>-979735680</v>
      </c>
      <c r="G92" s="12">
        <v>0</v>
      </c>
      <c r="I92" s="3">
        <v>-979735680</v>
      </c>
      <c r="K92" s="4">
        <v>8.8000000000000005E-3</v>
      </c>
      <c r="M92" s="12">
        <v>0</v>
      </c>
      <c r="O92" s="3">
        <f>VLOOKUP(A92,'درآمد ناشی از تغییر قیمت اوراق'!$A$8:$Q$94,17,FALSE)</f>
        <v>-1034369449</v>
      </c>
      <c r="Q92" s="25">
        <v>0</v>
      </c>
      <c r="S92" s="3">
        <f t="shared" si="2"/>
        <v>-1034369449</v>
      </c>
      <c r="U92" s="4">
        <f t="shared" si="3"/>
        <v>0.48156566721245292</v>
      </c>
    </row>
    <row r="93" spans="1:21" ht="21">
      <c r="A93" s="2" t="s">
        <v>35</v>
      </c>
      <c r="C93" s="12">
        <v>0</v>
      </c>
      <c r="E93" s="3">
        <v>-605654784</v>
      </c>
      <c r="G93" s="12">
        <v>0</v>
      </c>
      <c r="I93" s="3">
        <v>-605654784</v>
      </c>
      <c r="K93" s="4">
        <v>5.4000000000000003E-3</v>
      </c>
      <c r="M93" s="12">
        <v>0</v>
      </c>
      <c r="O93" s="3">
        <f>VLOOKUP(A93,'درآمد ناشی از تغییر قیمت اوراق'!$A$8:$Q$94,17,FALSE)</f>
        <v>-828704048</v>
      </c>
      <c r="Q93" s="25">
        <v>0</v>
      </c>
      <c r="S93" s="3">
        <f t="shared" si="2"/>
        <v>-828704048</v>
      </c>
      <c r="U93" s="4">
        <f t="shared" si="3"/>
        <v>0.38581516322102882</v>
      </c>
    </row>
    <row r="94" spans="1:21" ht="21">
      <c r="A94" s="2" t="s">
        <v>90</v>
      </c>
      <c r="C94" s="12">
        <v>0</v>
      </c>
      <c r="E94" s="3">
        <v>1127968416</v>
      </c>
      <c r="G94" s="12">
        <v>0</v>
      </c>
      <c r="I94" s="3">
        <v>1127968416</v>
      </c>
      <c r="K94" s="4">
        <v>-1.01E-2</v>
      </c>
      <c r="M94" s="12">
        <v>0</v>
      </c>
      <c r="O94" s="3">
        <f>VLOOKUP(A94,'درآمد ناشی از تغییر قیمت اوراق'!$A$8:$Q$94,17,FALSE)</f>
        <v>999238171</v>
      </c>
      <c r="Q94" s="25">
        <v>0</v>
      </c>
      <c r="S94" s="3">
        <f t="shared" si="2"/>
        <v>999238171</v>
      </c>
      <c r="U94" s="4">
        <f t="shared" si="3"/>
        <v>-0.46520979229130943</v>
      </c>
    </row>
    <row r="95" spans="1:21" ht="21">
      <c r="A95" s="2" t="s">
        <v>83</v>
      </c>
      <c r="C95" s="12">
        <v>0</v>
      </c>
      <c r="E95" s="3">
        <v>-1524398415</v>
      </c>
      <c r="G95" s="12">
        <v>0</v>
      </c>
      <c r="I95" s="3">
        <v>-1524398415</v>
      </c>
      <c r="K95" s="4">
        <v>1.3599999999999999E-2</v>
      </c>
      <c r="M95" s="12">
        <v>0</v>
      </c>
      <c r="O95" s="3">
        <f>VLOOKUP(A95,'درآمد ناشی از تغییر قیمت اوراق'!$A$8:$Q$94,17,FALSE)</f>
        <v>-1229654544</v>
      </c>
      <c r="Q95" s="25">
        <v>0</v>
      </c>
      <c r="S95" s="3">
        <f t="shared" si="2"/>
        <v>-1229654544</v>
      </c>
      <c r="U95" s="4">
        <f t="shared" si="3"/>
        <v>0.57248346951340079</v>
      </c>
    </row>
    <row r="96" spans="1:21" ht="21">
      <c r="A96" s="2" t="s">
        <v>61</v>
      </c>
      <c r="C96" s="12">
        <v>0</v>
      </c>
      <c r="E96" s="3">
        <v>-1482546051</v>
      </c>
      <c r="G96" s="12">
        <v>0</v>
      </c>
      <c r="I96" s="3">
        <v>-1482546051</v>
      </c>
      <c r="K96" s="4">
        <v>1.3299999999999999E-2</v>
      </c>
      <c r="M96" s="12">
        <v>0</v>
      </c>
      <c r="O96" s="3">
        <f>VLOOKUP(A96,'درآمد ناشی از تغییر قیمت اوراق'!$A$8:$Q$94,17,FALSE)</f>
        <v>-1467893402</v>
      </c>
      <c r="Q96" s="25">
        <v>0</v>
      </c>
      <c r="S96" s="3">
        <f t="shared" si="2"/>
        <v>-1467893402</v>
      </c>
      <c r="U96" s="4">
        <f t="shared" si="3"/>
        <v>0.68339901784056611</v>
      </c>
    </row>
    <row r="97" spans="1:21" ht="21">
      <c r="A97" s="2" t="s">
        <v>26</v>
      </c>
      <c r="C97" s="12">
        <v>0</v>
      </c>
      <c r="E97" s="3">
        <v>-1161245232</v>
      </c>
      <c r="G97" s="12">
        <v>0</v>
      </c>
      <c r="I97" s="3">
        <v>-1161245232</v>
      </c>
      <c r="K97" s="4">
        <v>1.04E-2</v>
      </c>
      <c r="M97" s="12">
        <v>0</v>
      </c>
      <c r="O97" s="3">
        <f>VLOOKUP(A97,'درآمد ناشی از تغییر قیمت اوراق'!$A$8:$Q$94,17,FALSE)</f>
        <v>-1186187302</v>
      </c>
      <c r="Q97" s="25">
        <v>0</v>
      </c>
      <c r="S97" s="3">
        <f t="shared" si="2"/>
        <v>-1186187302</v>
      </c>
      <c r="U97" s="4">
        <f t="shared" si="3"/>
        <v>0.55224666590725013</v>
      </c>
    </row>
    <row r="98" spans="1:21" ht="21">
      <c r="A98" s="2" t="s">
        <v>88</v>
      </c>
      <c r="C98" s="12">
        <v>0</v>
      </c>
      <c r="E98" s="3">
        <v>-511703474</v>
      </c>
      <c r="G98" s="12">
        <v>0</v>
      </c>
      <c r="I98" s="3">
        <v>-511703474</v>
      </c>
      <c r="K98" s="4">
        <v>4.5999999999999999E-3</v>
      </c>
      <c r="M98" s="12">
        <v>0</v>
      </c>
      <c r="O98" s="3">
        <f>VLOOKUP(A98,'درآمد ناشی از تغییر قیمت اوراق'!$A$8:$Q$94,17,FALSE)</f>
        <v>-601776055</v>
      </c>
      <c r="Q98" s="25">
        <v>0</v>
      </c>
      <c r="S98" s="3">
        <f t="shared" si="2"/>
        <v>-601776055</v>
      </c>
      <c r="U98" s="4">
        <f t="shared" si="3"/>
        <v>0.28016555179459174</v>
      </c>
    </row>
    <row r="99" spans="1:21" ht="21">
      <c r="A99" s="2" t="s">
        <v>41</v>
      </c>
      <c r="C99" s="12">
        <v>0</v>
      </c>
      <c r="E99" s="3">
        <v>-764921475</v>
      </c>
      <c r="G99" s="12">
        <v>0</v>
      </c>
      <c r="I99" s="3">
        <v>-764921475</v>
      </c>
      <c r="K99" s="4">
        <v>6.7999999999999996E-3</v>
      </c>
      <c r="M99" s="12">
        <v>0</v>
      </c>
      <c r="O99" s="3">
        <f>VLOOKUP(A99,'درآمد ناشی از تغییر قیمت اوراق'!$A$8:$Q$94,17,FALSE)</f>
        <v>-880073087</v>
      </c>
      <c r="Q99" s="25">
        <v>0</v>
      </c>
      <c r="S99" s="3">
        <f t="shared" si="2"/>
        <v>-880073087</v>
      </c>
      <c r="U99" s="4">
        <f t="shared" si="3"/>
        <v>0.40973076278172077</v>
      </c>
    </row>
    <row r="100" spans="1:21" ht="21">
      <c r="A100" s="2" t="s">
        <v>19</v>
      </c>
      <c r="C100" s="12">
        <v>0</v>
      </c>
      <c r="E100" s="3">
        <v>-71333028</v>
      </c>
      <c r="G100" s="12">
        <v>0</v>
      </c>
      <c r="I100" s="3">
        <v>-71333028</v>
      </c>
      <c r="K100" s="4">
        <v>5.9999999999999995E-4</v>
      </c>
      <c r="M100" s="12">
        <v>0</v>
      </c>
      <c r="O100" s="3">
        <f>VLOOKUP(A100,'درآمد ناشی از تغییر قیمت اوراق'!$A$8:$Q$94,17,FALSE)</f>
        <v>-46612988</v>
      </c>
      <c r="Q100" s="25">
        <v>0</v>
      </c>
      <c r="S100" s="3">
        <f t="shared" si="2"/>
        <v>-46612988</v>
      </c>
      <c r="U100" s="4">
        <f t="shared" si="3"/>
        <v>2.1701351184228626E-2</v>
      </c>
    </row>
    <row r="101" spans="1:21" ht="21">
      <c r="A101" s="2" t="s">
        <v>33</v>
      </c>
      <c r="C101" s="12">
        <v>0</v>
      </c>
      <c r="E101" s="3">
        <v>-576550992</v>
      </c>
      <c r="G101" s="12">
        <v>0</v>
      </c>
      <c r="I101" s="3">
        <v>-576550992</v>
      </c>
      <c r="K101" s="4">
        <v>5.1999999999999998E-3</v>
      </c>
      <c r="M101" s="12">
        <v>0</v>
      </c>
      <c r="O101" s="3">
        <f>VLOOKUP(A101,'درآمد ناشی از تغییر قیمت اوراق'!$A$8:$Q$94,17,FALSE)</f>
        <v>-525853674</v>
      </c>
      <c r="Q101" s="25">
        <v>0</v>
      </c>
      <c r="S101" s="3">
        <f t="shared" si="2"/>
        <v>-525853674</v>
      </c>
      <c r="U101" s="4">
        <f t="shared" si="3"/>
        <v>0.2448187885099937</v>
      </c>
    </row>
    <row r="102" spans="1:21" ht="21">
      <c r="A102" s="2" t="s">
        <v>42</v>
      </c>
      <c r="C102" s="12">
        <v>0</v>
      </c>
      <c r="E102" s="3">
        <v>-625899248</v>
      </c>
      <c r="G102" s="12">
        <v>0</v>
      </c>
      <c r="I102" s="3">
        <v>-625899248</v>
      </c>
      <c r="K102" s="4">
        <v>5.5999999999999999E-3</v>
      </c>
      <c r="M102" s="12">
        <v>0</v>
      </c>
      <c r="O102" s="3">
        <f>VLOOKUP(A102,'درآمد ناشی از تغییر قیمت اوراق'!$A$8:$Q$94,17,FALSE)</f>
        <v>-642063491</v>
      </c>
      <c r="Q102" s="25">
        <v>0</v>
      </c>
      <c r="S102" s="3">
        <f t="shared" si="2"/>
        <v>-642063491</v>
      </c>
      <c r="U102" s="4">
        <f t="shared" si="3"/>
        <v>0.29892195069672034</v>
      </c>
    </row>
    <row r="103" spans="1:21" ht="21">
      <c r="A103" s="2" t="s">
        <v>93</v>
      </c>
      <c r="C103" s="12">
        <v>0</v>
      </c>
      <c r="E103" s="3">
        <v>-1106056234</v>
      </c>
      <c r="G103" s="12">
        <v>0</v>
      </c>
      <c r="I103" s="3">
        <v>-1106056234</v>
      </c>
      <c r="K103" s="4">
        <v>9.9000000000000008E-3</v>
      </c>
      <c r="M103" s="12">
        <v>0</v>
      </c>
      <c r="O103" s="3">
        <f>VLOOKUP(A103,'درآمد ناشی از تغییر قیمت اوراق'!$A$8:$Q$94,17,FALSE)</f>
        <v>-1107314664</v>
      </c>
      <c r="Q103" s="25">
        <v>0</v>
      </c>
      <c r="S103" s="3">
        <f t="shared" si="2"/>
        <v>-1107314664</v>
      </c>
      <c r="U103" s="4">
        <f t="shared" si="3"/>
        <v>0.51552636777779881</v>
      </c>
    </row>
    <row r="104" spans="1:21" ht="21">
      <c r="A104" s="2" t="s">
        <v>21</v>
      </c>
      <c r="C104" s="12">
        <v>0</v>
      </c>
      <c r="E104" s="3">
        <v>94434750</v>
      </c>
      <c r="G104" s="12">
        <v>0</v>
      </c>
      <c r="I104" s="3">
        <v>94434750</v>
      </c>
      <c r="K104" s="4">
        <v>-8.0000000000000004E-4</v>
      </c>
      <c r="M104" s="12">
        <v>0</v>
      </c>
      <c r="O104" s="3">
        <f>VLOOKUP(A104,'درآمد ناشی از تغییر قیمت اوراق'!$A$8:$Q$94,17,FALSE)</f>
        <v>11034317</v>
      </c>
      <c r="Q104" s="25">
        <v>0</v>
      </c>
      <c r="S104" s="3">
        <f t="shared" si="2"/>
        <v>11034317</v>
      </c>
      <c r="U104" s="4">
        <f t="shared" si="3"/>
        <v>-5.1371859769020617E-3</v>
      </c>
    </row>
    <row r="105" spans="1:21" ht="21">
      <c r="A105" s="2" t="s">
        <v>101</v>
      </c>
      <c r="C105" s="12">
        <v>0</v>
      </c>
      <c r="E105" s="3">
        <v>-68727726</v>
      </c>
      <c r="G105" s="12">
        <v>0</v>
      </c>
      <c r="I105" s="3">
        <v>-68727726</v>
      </c>
      <c r="K105" s="4">
        <v>5.9999999999999995E-4</v>
      </c>
      <c r="M105" s="12">
        <v>0</v>
      </c>
      <c r="O105" s="3">
        <f>VLOOKUP(A105,'درآمد ناشی از تغییر قیمت اوراق'!$A$8:$Q$94,17,FALSE)</f>
        <v>-68727726</v>
      </c>
      <c r="Q105" s="25">
        <v>0</v>
      </c>
      <c r="S105" s="3">
        <f t="shared" si="2"/>
        <v>-68727726</v>
      </c>
      <c r="U105" s="4">
        <f t="shared" si="3"/>
        <v>3.1997187522487092E-2</v>
      </c>
    </row>
    <row r="106" spans="1:21" ht="21">
      <c r="A106" s="2" t="s">
        <v>31</v>
      </c>
      <c r="C106" s="12">
        <v>0</v>
      </c>
      <c r="E106" s="3">
        <v>-803675756</v>
      </c>
      <c r="G106" s="12">
        <v>0</v>
      </c>
      <c r="I106" s="3">
        <v>-803675756</v>
      </c>
      <c r="K106" s="4">
        <v>7.1999999999999998E-3</v>
      </c>
      <c r="M106" s="12">
        <v>0</v>
      </c>
      <c r="O106" s="3">
        <f>VLOOKUP(A106,'درآمد ناشی از تغییر قیمت اوراق'!$A$8:$Q$94,17,FALSE)</f>
        <v>-549164601</v>
      </c>
      <c r="Q106" s="25">
        <v>0</v>
      </c>
      <c r="S106" s="3">
        <f t="shared" si="2"/>
        <v>-549164601</v>
      </c>
      <c r="U106" s="4">
        <f t="shared" si="3"/>
        <v>0.255671527949416</v>
      </c>
    </row>
    <row r="107" spans="1:21" ht="21">
      <c r="A107" s="2" t="s">
        <v>52</v>
      </c>
      <c r="C107" s="12">
        <v>0</v>
      </c>
      <c r="E107" s="3">
        <v>-740529277</v>
      </c>
      <c r="G107" s="12">
        <v>0</v>
      </c>
      <c r="I107" s="3">
        <v>-740529277</v>
      </c>
      <c r="K107" s="4">
        <v>6.6E-3</v>
      </c>
      <c r="M107" s="12">
        <v>0</v>
      </c>
      <c r="O107" s="3">
        <f>VLOOKUP(A107,'درآمد ناشی از تغییر قیمت اوراق'!$A$8:$Q$94,17,FALSE)</f>
        <v>-887062424</v>
      </c>
      <c r="Q107" s="25">
        <v>0</v>
      </c>
      <c r="S107" s="3">
        <f t="shared" si="2"/>
        <v>-887062424</v>
      </c>
      <c r="U107" s="4">
        <f t="shared" si="3"/>
        <v>0.41298474977740363</v>
      </c>
    </row>
    <row r="108" spans="1:21" ht="21">
      <c r="A108" s="2" t="s">
        <v>99</v>
      </c>
      <c r="C108" s="12">
        <v>0</v>
      </c>
      <c r="E108" s="3">
        <v>-130486015</v>
      </c>
      <c r="G108" s="12">
        <v>0</v>
      </c>
      <c r="I108" s="3">
        <v>-130486015</v>
      </c>
      <c r="K108" s="4">
        <v>1.1999999999999999E-3</v>
      </c>
      <c r="M108" s="12">
        <v>0</v>
      </c>
      <c r="O108" s="3">
        <f>VLOOKUP(A108,'درآمد ناشی از تغییر قیمت اوراق'!$A$8:$Q$94,17,FALSE)</f>
        <v>-130486015</v>
      </c>
      <c r="Q108" s="25">
        <v>0</v>
      </c>
      <c r="S108" s="3">
        <f t="shared" si="2"/>
        <v>-130486015</v>
      </c>
      <c r="U108" s="4">
        <f t="shared" si="3"/>
        <v>6.0749652782300177E-2</v>
      </c>
    </row>
    <row r="109" spans="1:21" ht="19.5" thickBot="1">
      <c r="A109" s="13" t="s">
        <v>182</v>
      </c>
      <c r="E109" s="5">
        <f>SUM(E8:E108)</f>
        <v>-121088706136</v>
      </c>
      <c r="G109" s="5">
        <f>SUM(G8:G108)</f>
        <v>-4246</v>
      </c>
      <c r="I109" s="5">
        <f>SUM(I8:I108)</f>
        <v>-113777559405</v>
      </c>
      <c r="K109" s="6">
        <f>SUM(K8:K108)</f>
        <v>1.0185000000000004</v>
      </c>
      <c r="M109" s="24">
        <f>SUM(M8:M108)</f>
        <v>37812505791</v>
      </c>
      <c r="O109" s="5">
        <f>SUM(O8:O108)</f>
        <v>-240587689555</v>
      </c>
      <c r="Q109" s="26">
        <f>SUM(Q8:Q108)</f>
        <v>-12017838128</v>
      </c>
      <c r="S109" s="5">
        <f>SUM(S8:S108)</f>
        <v>-214793021892</v>
      </c>
      <c r="U109" s="6">
        <f>SUM(U8:U108)</f>
        <v>100.00000000000004</v>
      </c>
    </row>
    <row r="110" spans="1:21" ht="19.5" thickTop="1"/>
    <row r="111" spans="1:21">
      <c r="Q111" s="27"/>
    </row>
    <row r="112" spans="1:21">
      <c r="M112" s="23">
        <f>M109-'درآمد سود سهام'!S24</f>
        <v>0</v>
      </c>
    </row>
    <row r="116" spans="15:15">
      <c r="O116" s="3"/>
    </row>
    <row r="117" spans="15:15">
      <c r="O117" s="3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workbookViewId="0">
      <selection activeCell="C18" sqref="C18"/>
    </sheetView>
  </sheetViews>
  <sheetFormatPr defaultRowHeight="18.75"/>
  <cols>
    <col min="1" max="1" width="30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3.5703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7109375" style="1" bestFit="1" customWidth="1"/>
    <col min="14" max="14" width="1" style="1" customWidth="1"/>
    <col min="15" max="15" width="16.2851562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ht="30">
      <c r="A3" s="38" t="s">
        <v>139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30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6" spans="1:17" ht="30">
      <c r="A6" s="36" t="s">
        <v>143</v>
      </c>
      <c r="C6" s="37" t="s">
        <v>141</v>
      </c>
      <c r="D6" s="37" t="s">
        <v>141</v>
      </c>
      <c r="E6" s="37" t="s">
        <v>141</v>
      </c>
      <c r="F6" s="37" t="s">
        <v>141</v>
      </c>
      <c r="G6" s="37" t="s">
        <v>141</v>
      </c>
      <c r="H6" s="37" t="s">
        <v>141</v>
      </c>
      <c r="I6" s="37" t="s">
        <v>141</v>
      </c>
      <c r="K6" s="37" t="s">
        <v>142</v>
      </c>
      <c r="L6" s="37" t="s">
        <v>142</v>
      </c>
      <c r="M6" s="37" t="s">
        <v>142</v>
      </c>
      <c r="N6" s="37" t="s">
        <v>142</v>
      </c>
      <c r="O6" s="37" t="s">
        <v>142</v>
      </c>
      <c r="P6" s="37" t="s">
        <v>142</v>
      </c>
      <c r="Q6" s="37" t="s">
        <v>142</v>
      </c>
    </row>
    <row r="7" spans="1:17" ht="30">
      <c r="A7" s="37" t="s">
        <v>143</v>
      </c>
      <c r="C7" s="37" t="s">
        <v>181</v>
      </c>
      <c r="E7" s="37" t="s">
        <v>178</v>
      </c>
      <c r="G7" s="37" t="s">
        <v>179</v>
      </c>
      <c r="I7" s="37" t="s">
        <v>182</v>
      </c>
      <c r="K7" s="37" t="s">
        <v>181</v>
      </c>
      <c r="M7" s="37" t="s">
        <v>178</v>
      </c>
      <c r="O7" s="37" t="s">
        <v>179</v>
      </c>
      <c r="Q7" s="37" t="s">
        <v>182</v>
      </c>
    </row>
    <row r="8" spans="1:17" ht="21">
      <c r="A8" s="2" t="s">
        <v>115</v>
      </c>
      <c r="C8" s="3">
        <v>-407854223</v>
      </c>
      <c r="E8" s="12">
        <v>0</v>
      </c>
      <c r="G8" s="12">
        <v>0</v>
      </c>
      <c r="I8" s="3">
        <v>-407854223</v>
      </c>
      <c r="K8" s="3">
        <f>'سود اوراق بهادار و سپرده بانکی'!Q8</f>
        <v>8188133780</v>
      </c>
      <c r="M8" s="3">
        <f>'درآمد ناشی از تغییر قیمت اوراق'!Q104</f>
        <v>-11940000</v>
      </c>
      <c r="O8" s="3">
        <f>'درآمد ناشی از فروش'!Q31</f>
        <v>-24622500</v>
      </c>
      <c r="Q8" s="3">
        <f>K8+M8+O8</f>
        <v>8151571280</v>
      </c>
    </row>
    <row r="9" spans="1:17" ht="21">
      <c r="A9" s="2" t="s">
        <v>118</v>
      </c>
      <c r="C9" s="3">
        <v>2332622460</v>
      </c>
      <c r="E9" s="12">
        <v>0</v>
      </c>
      <c r="G9" s="12">
        <v>0</v>
      </c>
      <c r="I9" s="3">
        <v>2332622460</v>
      </c>
      <c r="K9" s="3">
        <f>'سود اوراق بهادار و سپرده بانکی'!Q9</f>
        <v>7892500566</v>
      </c>
      <c r="M9" s="3">
        <f>'درآمد ناشی از تغییر قیمت اوراق'!Q105</f>
        <v>-44375000</v>
      </c>
      <c r="O9" s="12">
        <v>0</v>
      </c>
      <c r="Q9" s="3">
        <f t="shared" ref="Q9:Q10" si="0">K9+M9+O9</f>
        <v>7848125566</v>
      </c>
    </row>
    <row r="10" spans="1:17" ht="21">
      <c r="A10" s="2" t="s">
        <v>111</v>
      </c>
      <c r="C10" s="12">
        <v>0</v>
      </c>
      <c r="E10" s="3">
        <v>29387673</v>
      </c>
      <c r="G10" s="12">
        <v>0</v>
      </c>
      <c r="I10" s="3">
        <v>29387673</v>
      </c>
      <c r="K10" s="12">
        <v>0</v>
      </c>
      <c r="M10" s="3">
        <f>'درآمد ناشی از تغییر قیمت اوراق'!Q103</f>
        <v>163034445</v>
      </c>
      <c r="O10" s="12">
        <v>0</v>
      </c>
      <c r="Q10" s="3">
        <f t="shared" si="0"/>
        <v>163034445</v>
      </c>
    </row>
    <row r="11" spans="1:17" ht="19.5" thickBot="1">
      <c r="A11" s="13" t="s">
        <v>182</v>
      </c>
      <c r="C11" s="5">
        <f>SUM(C8:C10)</f>
        <v>1924768237</v>
      </c>
      <c r="E11" s="5">
        <f>SUM(E8:E10)</f>
        <v>29387673</v>
      </c>
      <c r="G11" s="28">
        <f>SUM(G8:G10)</f>
        <v>0</v>
      </c>
      <c r="I11" s="5">
        <f>SUM(I8:I10)</f>
        <v>1954155910</v>
      </c>
      <c r="K11" s="5">
        <f>SUM(K8:K10)</f>
        <v>16080634346</v>
      </c>
      <c r="M11" s="5">
        <f>SUM(M8:M10)</f>
        <v>106719445</v>
      </c>
      <c r="O11" s="5">
        <f>SUM(O8:O10)</f>
        <v>-24622500</v>
      </c>
      <c r="Q11" s="5">
        <f>SUM(Q8:Q10)</f>
        <v>16162731291</v>
      </c>
    </row>
    <row r="12" spans="1:17" ht="19.5" thickTop="1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Mahboobeh Rahzani</dc:creator>
  <cp:lastModifiedBy>Mahboobeh Rahzani</cp:lastModifiedBy>
  <cp:lastPrinted>2023-10-21T15:13:52Z</cp:lastPrinted>
  <dcterms:created xsi:type="dcterms:W3CDTF">2023-10-21T15:14:14Z</dcterms:created>
  <dcterms:modified xsi:type="dcterms:W3CDTF">2023-10-25T07:21:53Z</dcterms:modified>
</cp:coreProperties>
</file>