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.rahzaani\صندوق کارگزاری پارسیان\صورت وضعیت پرتفو\1402\"/>
    </mc:Choice>
  </mc:AlternateContent>
  <bookViews>
    <workbookView xWindow="0" yWindow="0" windowWidth="28800" windowHeight="11700"/>
  </bookViews>
  <sheets>
    <sheet name="0" sheetId="1" r:id="rId1"/>
    <sheet name="1" sheetId="2" r:id="rId2"/>
    <sheet name="2" sheetId="4" r:id="rId3"/>
    <sheet name="3" sheetId="6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</sheets>
  <calcPr calcId="162913"/>
</workbook>
</file>

<file path=xl/calcChain.xml><?xml version="1.0" encoding="utf-8"?>
<calcChain xmlns="http://schemas.openxmlformats.org/spreadsheetml/2006/main">
  <c r="I9" i="8" l="1"/>
  <c r="I10" i="8"/>
  <c r="I8" i="8"/>
  <c r="U37" i="13"/>
  <c r="Q9" i="12" l="1"/>
  <c r="T14" i="12" s="1"/>
  <c r="T11" i="12"/>
  <c r="S10" i="6"/>
  <c r="S11" i="6" s="1"/>
  <c r="S9" i="6"/>
  <c r="AI12" i="4"/>
  <c r="AI11" i="4"/>
  <c r="AI10" i="4"/>
  <c r="W4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11" i="2"/>
  <c r="I10" i="15"/>
  <c r="K9" i="15" s="1"/>
  <c r="K10" i="15" s="1"/>
  <c r="E10" i="15"/>
  <c r="G9" i="15" s="1"/>
  <c r="G10" i="15" s="1"/>
  <c r="Q11" i="14"/>
  <c r="O11" i="14"/>
  <c r="M11" i="14"/>
  <c r="K11" i="14"/>
  <c r="I11" i="14"/>
  <c r="G11" i="14"/>
  <c r="E11" i="14"/>
  <c r="C11" i="14"/>
  <c r="S37" i="13"/>
  <c r="Q37" i="13"/>
  <c r="O37" i="13"/>
  <c r="M37" i="13"/>
  <c r="K37" i="13"/>
  <c r="I37" i="13"/>
  <c r="G37" i="13"/>
  <c r="E37" i="13"/>
  <c r="C37" i="13"/>
  <c r="O41" i="12"/>
  <c r="M41" i="12"/>
  <c r="K41" i="12"/>
  <c r="I41" i="12"/>
  <c r="G41" i="12"/>
  <c r="E41" i="12"/>
  <c r="C41" i="12"/>
  <c r="Q24" i="11"/>
  <c r="O24" i="11"/>
  <c r="M24" i="11"/>
  <c r="K24" i="11"/>
  <c r="I24" i="11"/>
  <c r="G24" i="11"/>
  <c r="E24" i="11"/>
  <c r="C24" i="11"/>
  <c r="S11" i="10"/>
  <c r="Q11" i="10"/>
  <c r="O11" i="10"/>
  <c r="M11" i="10"/>
  <c r="K11" i="10"/>
  <c r="I11" i="10"/>
  <c r="S10" i="9"/>
  <c r="Q10" i="9"/>
  <c r="O10" i="9"/>
  <c r="M10" i="9"/>
  <c r="K10" i="9"/>
  <c r="I10" i="9"/>
  <c r="E11" i="8"/>
  <c r="G10" i="8"/>
  <c r="G9" i="8"/>
  <c r="G8" i="8"/>
  <c r="G11" i="8" s="1"/>
  <c r="Q11" i="6"/>
  <c r="O11" i="6"/>
  <c r="M11" i="6"/>
  <c r="K11" i="6"/>
  <c r="AG12" i="4"/>
  <c r="AE12" i="4"/>
  <c r="AC12" i="4"/>
  <c r="AA12" i="4"/>
  <c r="Y12" i="4"/>
  <c r="X12" i="4"/>
  <c r="V12" i="4"/>
  <c r="U12" i="4"/>
  <c r="S12" i="4"/>
  <c r="Q12" i="4"/>
  <c r="O12" i="4"/>
  <c r="U41" i="2"/>
  <c r="S41" i="2"/>
  <c r="Q41" i="2"/>
  <c r="O41" i="2"/>
  <c r="M41" i="2"/>
  <c r="L41" i="2"/>
  <c r="J41" i="2"/>
  <c r="I41" i="2"/>
  <c r="G41" i="2"/>
  <c r="E41" i="2"/>
  <c r="C41" i="2"/>
  <c r="I11" i="8" l="1"/>
  <c r="Q41" i="12"/>
</calcChain>
</file>

<file path=xl/sharedStrings.xml><?xml version="1.0" encoding="utf-8"?>
<sst xmlns="http://schemas.openxmlformats.org/spreadsheetml/2006/main" count="347" uniqueCount="144">
  <si>
    <t>‫صورت وضعیت پورتفوی</t>
  </si>
  <si>
    <t>‫برای ماه منتهی به 1402/03/27</t>
  </si>
  <si>
    <t>‫1- سرمایه گذاری ها</t>
  </si>
  <si>
    <t>‫1-1- سرمایه گذاری در سهام و حق تقدم سهام</t>
  </si>
  <si>
    <t>‫1402/02/27</t>
  </si>
  <si>
    <t>‫تغییرات طی دوره</t>
  </si>
  <si>
    <t>‫1402/03/27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</si>
  <si>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</si>
  <si>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</si>
  <si>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</si>
  <si>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</si>
  <si>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</si>
  <si>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</si>
  <si>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</si>
  <si>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</si>
  <si>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</si>
  <si>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‫اقتصاد نوين</t>
  </si>
  <si>
    <t>‫ايران خودرو</t>
  </si>
  <si>
    <t>‫بانك تجارت</t>
  </si>
  <si>
    <t>‫بانك ملت</t>
  </si>
  <si>
    <t>‫تامين سرمايه لوتوس پارسيان</t>
  </si>
  <si>
    <t>‫تامين سرمايه لوتوس پارسيان (تقدم)</t>
  </si>
  <si>
    <t>‫حفاري شمال</t>
  </si>
  <si>
    <t>‫سايراشخاص بورس انرژي</t>
  </si>
  <si>
    <t>‫سايپا</t>
  </si>
  <si>
    <t>‫سرمايه گذاري رنا</t>
  </si>
  <si>
    <t>‫سيم و كابل ابهر</t>
  </si>
  <si>
    <t>‫شركت س استان آذربايجان غربي</t>
  </si>
  <si>
    <t>‫صنايع پتروشيمي خليج فارس</t>
  </si>
  <si>
    <t>‫صندوق س سهامي كاريزما- اهرمي</t>
  </si>
  <si>
    <t>‫صندوق س. اهرمي مفيد-س</t>
  </si>
  <si>
    <t>‫صندوق س. شاخصي كيان-س</t>
  </si>
  <si>
    <t>‫صندوق پالايشي يکم-سهام</t>
  </si>
  <si>
    <t>‫صنعت غذايي كورش</t>
  </si>
  <si>
    <t>‫فولاد خوزستان</t>
  </si>
  <si>
    <t>‫فولاد مباركه</t>
  </si>
  <si>
    <t>‫كشتيراني ايران</t>
  </si>
  <si>
    <t>‫مخابرات</t>
  </si>
  <si>
    <t>‫موتورسازان</t>
  </si>
  <si>
    <t>‫نفت تبريز</t>
  </si>
  <si>
    <t>‫نفت و گاز پارسیان</t>
  </si>
  <si>
    <t>‫نيرو محركه</t>
  </si>
  <si>
    <t>‫پارس مينو</t>
  </si>
  <si>
    <t>‫پتروشيمی پردیس</t>
  </si>
  <si>
    <t>‫چرخشگر</t>
  </si>
  <si>
    <t>‫گسترش خودرو</t>
  </si>
  <si>
    <t>‫جمع</t>
  </si>
  <si>
    <t>‫نام سهام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</si>
  <si>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</si>
  <si>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</si>
  <si>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</si>
  <si>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</si>
  <si>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</si>
  <si>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</si>
  <si>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</si>
  <si>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</si>
  <si>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</si>
  <si>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</si>
  <si>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‫اسنادخزانه-م5بودجه00-030626</t>
  </si>
  <si>
    <t>‫خیر</t>
  </si>
  <si>
    <t>‫فرابورس</t>
  </si>
  <si>
    <t>‫1400/02/22</t>
  </si>
  <si>
    <t>‫1403/06/26</t>
  </si>
  <si>
    <t>‫0</t>
  </si>
  <si>
    <t>‫صكوك اجاره كگل0509-بدون ضامن</t>
  </si>
  <si>
    <t>‫بلی</t>
  </si>
  <si>
    <t>‫بورس</t>
  </si>
  <si>
    <t>‫1401/09/02</t>
  </si>
  <si>
    <t>‫1405/09/02</t>
  </si>
  <si>
    <t>‫18.5</t>
  </si>
  <si>
    <t>‫3-1- سرمایه گذاری در  سپرده بانکی</t>
  </si>
  <si>
    <t>‫مشخصات حساب بانکی</t>
  </si>
  <si>
    <t>‫سپرده‌های بانکی</t>
  </si>
  <si>
    <t>‫شماره حساب</t>
  </si>
  <si>
    <t>‫نوع سپرده</t>
  </si>
  <si>
    <t>‫تاریخ افتتاح حساب</t>
  </si>
  <si>
    <t>‫نرخ سود علی الحساب</t>
  </si>
  <si>
    <t>‫مبلغ</t>
  </si>
  <si>
    <t>‫افزایش</t>
  </si>
  <si>
    <t>‫کاهش</t>
  </si>
  <si>
    <t>‫سپرده بانکی نزد بانک پارسيان</t>
  </si>
  <si>
    <t>‫02100009972005</t>
  </si>
  <si>
    <t>‫جاري</t>
  </si>
  <si>
    <t>‫1389/12/22</t>
  </si>
  <si>
    <t>‫47000425198607</t>
  </si>
  <si>
    <t>‫کوتاه مدت</t>
  </si>
  <si>
    <t>‫1396/03/10</t>
  </si>
  <si>
    <t>‫صورت وضعیت درآمدها</t>
  </si>
  <si>
    <t>‫2- درآمد حاصل از سرمایه گذاری ها</t>
  </si>
  <si>
    <t>‫شرح</t>
  </si>
  <si>
    <t>‫یادداشت</t>
  </si>
  <si>
    <t>‫درصد از کل درآمدها</t>
  </si>
  <si>
    <t>‫درصد از کل دارایی ها</t>
  </si>
  <si>
    <t>‫درآمد حاصل از سرمایه گذاری در سهام و حق تقدم سهام</t>
  </si>
  <si>
    <t>‫1-2</t>
  </si>
  <si>
    <t>‫درآمد حاصل از سرمایه گذاری در اوراق بهادار با درآمد ثابت</t>
  </si>
  <si>
    <t>‫2-2</t>
  </si>
  <si>
    <t>‫درآمد حاصل از سرمایه گذاری در سپرده بانکی و گواهی سپرده</t>
  </si>
  <si>
    <t>‫3-2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</si>
  <si>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</si>
  <si>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</si>
  <si>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</si>
  <si>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</si>
  <si>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</si>
  <si>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</si>
  <si>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</si>
  <si>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</si>
  <si>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</si>
  <si>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‫1402/03/03</t>
  </si>
  <si>
    <t>‫سود اوراق بهادار با درآمد ثابت و سپرده بانکی</t>
  </si>
  <si>
    <t>‫تاریخ دریافت سود</t>
  </si>
  <si>
    <t>‫درآمد سود</t>
  </si>
  <si>
    <t>‫خالص درآمد</t>
  </si>
  <si>
    <t>‫1402/06/02</t>
  </si>
  <si>
    <t>‫كوتاه مدت-47000425198607-پارسيان</t>
  </si>
  <si>
    <t>‫1402/03/10</t>
  </si>
  <si>
    <t>‫-</t>
  </si>
  <si>
    <t>‫سود(زیان) حاصل از فروش اوراق بهادار</t>
  </si>
  <si>
    <t>‫ارزش دفتری</t>
  </si>
  <si>
    <t>‫سود و زیان ناشی از فروش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</si>
  <si>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</si>
  <si>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</si>
  <si>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</si>
  <si>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</si>
  <si>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</si>
  <si>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</si>
  <si>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</si>
  <si>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</si>
  <si>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</si>
  <si>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‫صندوق پالايشي يكم-سهام</t>
  </si>
  <si>
    <t>‫نفت و گاز پارسيان</t>
  </si>
  <si>
    <t>‫پتروشيمي خليج فارس</t>
  </si>
  <si>
    <t>‫پتروشيمي پرديس</t>
  </si>
  <si>
    <t>‫2-2- درآمد حاصل از سرمایه گذاری در اوراق بهادار با درآمد ثابت:</t>
  </si>
  <si>
    <t>‫درآمد سود اوراق</t>
  </si>
  <si>
    <t>‫3-2- درآمد حاصل از سرمایه گذاری در سپرده بانکی و گواهی سپرده: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</si>
  <si>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</si>
  <si>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</si>
  <si>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</si>
  <si>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</si>
  <si>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‫سپرده بانکی کوتاه مدت - پارسيان</t>
  </si>
  <si>
    <t>‫درصد به جمع دارایی ها</t>
  </si>
  <si>
    <t>‫درصد به خالص دارایی ها</t>
  </si>
  <si>
    <t>‫صندوق سرمایه گذاری کارگزاری پارسیان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</si>
</sst>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0_);\(#,##0.000\)"/>
  </numFmts>
  <fonts count="8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8"/>
      <name val="B Nazanin"/>
      <charset val="178"/>
    </font>
    <font>
      <sz val="11"/>
      <color indexed="8"/>
      <name val="B Nazanin"/>
      <charset val="178"/>
    </font>
    <font>
      <b/>
      <u/>
      <sz val="16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37" fontId="5" fillId="0" borderId="1" xfId="0" applyNumberFormat="1" applyFont="1" applyBorder="1" applyAlignment="1">
      <alignment horizontal="center" vertical="center"/>
    </xf>
    <xf numFmtId="37" fontId="5" fillId="0" borderId="1" xfId="0" applyNumberFormat="1" applyFont="1" applyBorder="1" applyAlignment="1">
      <alignment horizontal="center" vertical="center" wrapText="1"/>
    </xf>
    <xf numFmtId="37" fontId="6" fillId="0" borderId="3" xfId="0" applyNumberFormat="1" applyFont="1" applyBorder="1" applyAlignment="1">
      <alignment horizontal="center" vertical="center"/>
    </xf>
    <xf numFmtId="37" fontId="6" fillId="0" borderId="4" xfId="0" applyNumberFormat="1" applyFont="1" applyBorder="1" applyAlignment="1">
      <alignment horizontal="center" vertical="center"/>
    </xf>
    <xf numFmtId="37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10" fontId="6" fillId="0" borderId="0" xfId="0" applyNumberFormat="1" applyFont="1" applyAlignment="1">
      <alignment horizontal="center" vertical="center"/>
    </xf>
    <xf numFmtId="10" fontId="6" fillId="0" borderId="3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7" fontId="6" fillId="0" borderId="1" xfId="0" applyNumberFormat="1" applyFont="1" applyBorder="1" applyAlignment="1">
      <alignment horizontal="center" vertical="center"/>
    </xf>
    <xf numFmtId="37" fontId="6" fillId="0" borderId="0" xfId="0" applyNumberFormat="1" applyFont="1" applyAlignment="1">
      <alignment horizontal="right" vertical="center" wrapText="1"/>
    </xf>
    <xf numFmtId="43" fontId="3" fillId="0" borderId="0" xfId="1" applyFont="1"/>
    <xf numFmtId="43" fontId="6" fillId="0" borderId="3" xfId="1" applyFont="1" applyBorder="1" applyAlignment="1">
      <alignment horizontal="center" vertical="center"/>
    </xf>
    <xf numFmtId="43" fontId="6" fillId="0" borderId="0" xfId="1" applyFont="1" applyAlignment="1">
      <alignment horizontal="center" vertical="center"/>
    </xf>
    <xf numFmtId="0" fontId="3" fillId="0" borderId="0" xfId="0" applyFont="1" applyAlignment="1">
      <alignment horizontal="right" indent="1"/>
    </xf>
    <xf numFmtId="37" fontId="6" fillId="0" borderId="0" xfId="0" applyNumberFormat="1" applyFont="1" applyAlignment="1">
      <alignment horizontal="right" vertical="center" wrapText="1" indent="1"/>
    </xf>
    <xf numFmtId="37" fontId="6" fillId="0" borderId="3" xfId="0" applyNumberFormat="1" applyFont="1" applyBorder="1" applyAlignment="1">
      <alignment horizontal="right" vertical="center" indent="1"/>
    </xf>
    <xf numFmtId="3" fontId="3" fillId="0" borderId="0" xfId="0" applyNumberFormat="1" applyFont="1"/>
    <xf numFmtId="2" fontId="6" fillId="0" borderId="0" xfId="0" applyNumberFormat="1" applyFont="1" applyAlignment="1">
      <alignment horizontal="center" vertical="center"/>
    </xf>
    <xf numFmtId="2" fontId="3" fillId="0" borderId="0" xfId="0" applyNumberFormat="1" applyFont="1"/>
    <xf numFmtId="2" fontId="6" fillId="0" borderId="3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37" fontId="3" fillId="0" borderId="0" xfId="0" applyNumberFormat="1" applyFont="1"/>
    <xf numFmtId="3" fontId="7" fillId="0" borderId="0" xfId="0" applyNumberFormat="1" applyFont="1"/>
    <xf numFmtId="2" fontId="5" fillId="0" borderId="1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right" vertical="center" wrapText="1" indent="1"/>
    </xf>
    <xf numFmtId="37" fontId="5" fillId="0" borderId="1" xfId="0" applyNumberFormat="1" applyFont="1" applyBorder="1" applyAlignment="1">
      <alignment horizontal="right" vertical="center" indent="1"/>
    </xf>
    <xf numFmtId="37" fontId="5" fillId="0" borderId="0" xfId="0" applyNumberFormat="1" applyFont="1" applyAlignment="1">
      <alignment horizontal="right" vertical="center" indent="1"/>
    </xf>
    <xf numFmtId="43" fontId="6" fillId="0" borderId="4" xfId="1" applyFont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0" fontId="3" fillId="0" borderId="0" xfId="0" applyFont="1"/>
    <xf numFmtId="37" fontId="5" fillId="0" borderId="1" xfId="0" applyNumberFormat="1" applyFont="1" applyBorder="1" applyAlignment="1">
      <alignment horizontal="center" vertical="center"/>
    </xf>
    <xf numFmtId="0" fontId="3" fillId="2" borderId="2" xfId="0" applyNumberFormat="1" applyFont="1" applyFill="1" applyBorder="1"/>
    <xf numFmtId="0" fontId="6" fillId="0" borderId="0" xfId="0" applyFont="1" applyAlignment="1">
      <alignment horizontal="right" vertical="center" indent="1"/>
    </xf>
    <xf numFmtId="37" fontId="6" fillId="0" borderId="1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center"/>
    </xf>
    <xf numFmtId="37" fontId="6" fillId="0" borderId="1" xfId="0" applyNumberFormat="1" applyFont="1" applyBorder="1" applyAlignment="1">
      <alignment horizontal="center" vertical="center"/>
    </xf>
    <xf numFmtId="37" fontId="6" fillId="0" borderId="0" xfId="0" applyNumberFormat="1" applyFont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5" fillId="0" borderId="0" xfId="0" applyNumberFormat="1" applyFont="1" applyAlignment="1">
      <alignment horizontal="right" vertical="center"/>
    </xf>
    <xf numFmtId="2" fontId="0" fillId="0" borderId="0" xfId="0" applyNumberFormat="1" applyFont="1" applyAlignment="1">
      <alignment horizontal="center" vertical="center" wrapText="1"/>
    </xf>
    <xf numFmtId="37" fontId="6" fillId="0" borderId="5" xfId="0" applyNumberFormat="1" applyFont="1" applyBorder="1" applyAlignment="1">
      <alignment horizontal="center" vertical="center"/>
    </xf>
    <xf numFmtId="0" fontId="3" fillId="2" borderId="6" xfId="0" applyNumberFormat="1" applyFont="1" applyFill="1" applyBorder="1"/>
    <xf numFmtId="0" fontId="3" fillId="2" borderId="7" xfId="0" applyNumberFormat="1" applyFont="1" applyFill="1" applyBorder="1"/>
    <xf numFmtId="2" fontId="3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10</xdr:row>
      <xdr:rowOff>0</xdr:rowOff>
    </xdr:from>
    <xdr:to>
      <xdr:col>5</xdr:col>
      <xdr:colOff>590550</xdr:colOff>
      <xdr:row>16</xdr:row>
      <xdr:rowOff>57150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0150" cy="1200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2:J24"/>
  <sheetViews>
    <sheetView rightToLeft="1" tabSelected="1" workbookViewId="0">
      <selection activeCell="A24" sqref="A24:J24"/>
    </sheetView>
  </sheetViews>
  <sheetFormatPr defaultRowHeight="18" x14ac:dyDescent="0.45"/>
  <cols>
    <col min="1" max="16384" width="9.140625" style="1"/>
  </cols>
  <sheetData>
    <row r="22" spans="1:10" ht="39.950000000000003" customHeight="1" x14ac:dyDescent="0.45">
      <c r="A22" s="32" t="s">
        <v>143</v>
      </c>
      <c r="B22" s="33"/>
      <c r="C22" s="33"/>
      <c r="D22" s="33"/>
      <c r="E22" s="33"/>
      <c r="F22" s="33"/>
      <c r="G22" s="33"/>
      <c r="H22" s="33"/>
      <c r="I22" s="33"/>
      <c r="J22" s="33"/>
    </row>
    <row r="23" spans="1:10" ht="39.950000000000003" customHeight="1" x14ac:dyDescent="0.45">
      <c r="A23" s="32" t="s">
        <v>0</v>
      </c>
      <c r="B23" s="33"/>
      <c r="C23" s="33"/>
      <c r="D23" s="33"/>
      <c r="E23" s="33"/>
      <c r="F23" s="33"/>
      <c r="G23" s="33"/>
      <c r="H23" s="33"/>
      <c r="I23" s="33"/>
      <c r="J23" s="33"/>
    </row>
    <row r="24" spans="1:10" ht="39.950000000000003" customHeight="1" x14ac:dyDescent="0.45">
      <c r="A24" s="32" t="s">
        <v>1</v>
      </c>
      <c r="B24" s="33"/>
      <c r="C24" s="33"/>
      <c r="D24" s="33"/>
      <c r="E24" s="33"/>
      <c r="F24" s="33"/>
      <c r="G24" s="33"/>
      <c r="H24" s="33"/>
      <c r="I24" s="33"/>
      <c r="J24" s="33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scale="9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8"/>
  <sheetViews>
    <sheetView rightToLeft="1" topLeftCell="A28" workbookViewId="0">
      <selection activeCell="X30" sqref="X30"/>
    </sheetView>
  </sheetViews>
  <sheetFormatPr defaultRowHeight="18" x14ac:dyDescent="0.45"/>
  <cols>
    <col min="1" max="1" width="21.28515625" style="1" customWidth="1"/>
    <col min="2" max="2" width="1.42578125" style="1" customWidth="1"/>
    <col min="3" max="3" width="17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7" style="1" customWidth="1"/>
    <col min="10" max="10" width="1.42578125" style="1" customWidth="1"/>
    <col min="11" max="11" width="10.7109375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7" style="1" customWidth="1"/>
    <col min="18" max="18" width="1.42578125" style="1" customWidth="1"/>
    <col min="19" max="19" width="17" style="1" customWidth="1"/>
    <col min="20" max="20" width="1.42578125" style="1" customWidth="1"/>
    <col min="21" max="21" width="10.7109375" style="1" customWidth="1"/>
    <col min="22" max="22" width="9.140625" style="1"/>
    <col min="23" max="23" width="10.85546875" style="22" bestFit="1" customWidth="1"/>
    <col min="24" max="16384" width="9.140625" style="1"/>
  </cols>
  <sheetData>
    <row r="1" spans="1:24" ht="20.100000000000001" customHeight="1" x14ac:dyDescent="0.45">
      <c r="A1" s="43" t="s">
        <v>143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1:24" ht="20.100000000000001" customHeight="1" x14ac:dyDescent="0.45">
      <c r="A2" s="43" t="s">
        <v>87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spans="1:24" ht="20.100000000000001" customHeight="1" x14ac:dyDescent="0.45">
      <c r="A3" s="4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5" spans="1:24" ht="21" x14ac:dyDescent="0.45">
      <c r="A5" s="44" t="s">
        <v>123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</row>
    <row r="7" spans="1:24" ht="21" x14ac:dyDescent="0.45">
      <c r="C7" s="34" t="s">
        <v>101</v>
      </c>
      <c r="D7" s="35"/>
      <c r="E7" s="35"/>
      <c r="F7" s="35"/>
      <c r="G7" s="35"/>
      <c r="H7" s="35"/>
      <c r="I7" s="35"/>
      <c r="J7" s="35"/>
      <c r="K7" s="35"/>
      <c r="M7" s="34" t="s">
        <v>6</v>
      </c>
      <c r="N7" s="35"/>
      <c r="O7" s="35"/>
      <c r="P7" s="35"/>
      <c r="Q7" s="35"/>
      <c r="R7" s="35"/>
      <c r="S7" s="35"/>
      <c r="T7" s="35"/>
      <c r="U7" s="35"/>
    </row>
    <row r="8" spans="1:24" ht="42" x14ac:dyDescent="0.45">
      <c r="A8" s="2" t="s">
        <v>124</v>
      </c>
      <c r="C8" s="3" t="s">
        <v>99</v>
      </c>
      <c r="E8" s="3" t="s">
        <v>125</v>
      </c>
      <c r="G8" s="3" t="s">
        <v>126</v>
      </c>
      <c r="I8" s="3" t="s">
        <v>127</v>
      </c>
      <c r="K8" s="3" t="s">
        <v>128</v>
      </c>
      <c r="M8" s="3" t="s">
        <v>99</v>
      </c>
      <c r="O8" s="3" t="s">
        <v>125</v>
      </c>
      <c r="Q8" s="3" t="s">
        <v>126</v>
      </c>
      <c r="S8" s="3" t="s">
        <v>127</v>
      </c>
      <c r="U8" s="3" t="s">
        <v>128</v>
      </c>
      <c r="X8" s="20">
        <v>1055925218</v>
      </c>
    </row>
    <row r="9" spans="1:24" ht="18.75" x14ac:dyDescent="0.45">
      <c r="A9" s="6" t="s">
        <v>16</v>
      </c>
      <c r="C9" s="16">
        <v>0</v>
      </c>
      <c r="E9" s="8">
        <v>18436670791</v>
      </c>
      <c r="G9" s="16">
        <v>0</v>
      </c>
      <c r="I9" s="8">
        <v>18436670791</v>
      </c>
      <c r="K9" s="9">
        <v>-0.32861819244285384</v>
      </c>
      <c r="M9" s="16">
        <v>0</v>
      </c>
      <c r="O9" s="8">
        <v>16203303996</v>
      </c>
      <c r="Q9" s="16">
        <v>0</v>
      </c>
      <c r="S9" s="8">
        <v>16203303996</v>
      </c>
      <c r="U9" s="21">
        <v>15.345124559758359</v>
      </c>
      <c r="W9" s="49"/>
    </row>
    <row r="10" spans="1:24" ht="18.75" x14ac:dyDescent="0.45">
      <c r="A10" s="6" t="s">
        <v>17</v>
      </c>
      <c r="C10" s="16">
        <v>0</v>
      </c>
      <c r="E10" s="8">
        <v>-31519933830</v>
      </c>
      <c r="G10" s="16">
        <v>0</v>
      </c>
      <c r="I10" s="8">
        <v>-31519933830</v>
      </c>
      <c r="K10" s="9">
        <v>0.56181638206553575</v>
      </c>
      <c r="M10" s="16">
        <v>0</v>
      </c>
      <c r="O10" s="8">
        <v>-48832606845</v>
      </c>
      <c r="Q10" s="16">
        <v>0</v>
      </c>
      <c r="S10" s="8">
        <v>-48832606845</v>
      </c>
      <c r="U10" s="21">
        <v>-46.246273895695516</v>
      </c>
      <c r="W10" s="49"/>
    </row>
    <row r="11" spans="1:24" ht="18.75" x14ac:dyDescent="0.45">
      <c r="A11" s="6" t="s">
        <v>18</v>
      </c>
      <c r="C11" s="16">
        <v>0</v>
      </c>
      <c r="E11" s="8">
        <v>22775852935</v>
      </c>
      <c r="G11" s="16">
        <v>0</v>
      </c>
      <c r="I11" s="8">
        <v>22775852935</v>
      </c>
      <c r="K11" s="9">
        <v>-0.4059604745178621</v>
      </c>
      <c r="M11" s="16">
        <v>0</v>
      </c>
      <c r="O11" s="8">
        <v>34302996108</v>
      </c>
      <c r="Q11" s="16">
        <v>0</v>
      </c>
      <c r="S11" s="8">
        <v>34302996108</v>
      </c>
      <c r="U11" s="21">
        <v>32.486198381522129</v>
      </c>
      <c r="W11" s="49"/>
    </row>
    <row r="12" spans="1:24" ht="18.75" x14ac:dyDescent="0.45">
      <c r="A12" s="6" t="s">
        <v>19</v>
      </c>
      <c r="C12" s="16">
        <v>0</v>
      </c>
      <c r="E12" s="8">
        <v>44844128041</v>
      </c>
      <c r="G12" s="16">
        <v>0</v>
      </c>
      <c r="I12" s="8">
        <v>44844128041</v>
      </c>
      <c r="K12" s="9">
        <v>-0.7993089677396148</v>
      </c>
      <c r="M12" s="16">
        <v>0</v>
      </c>
      <c r="O12" s="8">
        <v>90933926306</v>
      </c>
      <c r="Q12" s="16">
        <v>0</v>
      </c>
      <c r="S12" s="8">
        <v>90933926306</v>
      </c>
      <c r="U12" s="21">
        <v>86.117771179132873</v>
      </c>
      <c r="W12" s="49"/>
    </row>
    <row r="13" spans="1:24" ht="37.5" x14ac:dyDescent="0.45">
      <c r="A13" s="6" t="s">
        <v>20</v>
      </c>
      <c r="C13" s="16">
        <v>0</v>
      </c>
      <c r="E13" s="8">
        <v>-24116348583</v>
      </c>
      <c r="G13" s="16">
        <v>0</v>
      </c>
      <c r="I13" s="8">
        <v>-24116348583</v>
      </c>
      <c r="K13" s="9">
        <v>0.42985368505554283</v>
      </c>
      <c r="M13" s="16">
        <v>0</v>
      </c>
      <c r="O13" s="8">
        <v>-15102967041</v>
      </c>
      <c r="Q13" s="16">
        <v>0</v>
      </c>
      <c r="S13" s="8">
        <v>-15102967041</v>
      </c>
      <c r="U13" s="21">
        <v>-14.303065012128538</v>
      </c>
      <c r="W13" s="49"/>
    </row>
    <row r="14" spans="1:24" ht="18.75" x14ac:dyDescent="0.45">
      <c r="A14" s="6" t="s">
        <v>22</v>
      </c>
      <c r="C14" s="16">
        <v>0</v>
      </c>
      <c r="E14" s="8">
        <v>-278334000</v>
      </c>
      <c r="G14" s="8">
        <v>785217750</v>
      </c>
      <c r="I14" s="8">
        <v>506883750</v>
      </c>
      <c r="K14" s="9">
        <v>-9.0347776771589599E-3</v>
      </c>
      <c r="M14" s="16">
        <v>0</v>
      </c>
      <c r="O14" s="16">
        <v>0</v>
      </c>
      <c r="Q14" s="8">
        <v>785217750</v>
      </c>
      <c r="S14" s="8">
        <v>785217750</v>
      </c>
      <c r="U14" s="21">
        <v>0.74363007589425711</v>
      </c>
      <c r="W14" s="49"/>
    </row>
    <row r="15" spans="1:24" ht="18.75" x14ac:dyDescent="0.45">
      <c r="A15" s="6" t="s">
        <v>23</v>
      </c>
      <c r="C15" s="16">
        <v>0</v>
      </c>
      <c r="E15" s="8">
        <v>1256777415</v>
      </c>
      <c r="G15" s="8">
        <v>-3039767400</v>
      </c>
      <c r="I15" s="8">
        <v>-1782989985</v>
      </c>
      <c r="K15" s="9">
        <v>3.1780300937001807E-2</v>
      </c>
      <c r="M15" s="16">
        <v>0</v>
      </c>
      <c r="O15" s="16">
        <v>0</v>
      </c>
      <c r="Q15" s="8">
        <v>-3039767400</v>
      </c>
      <c r="S15" s="8">
        <v>-3039767400</v>
      </c>
      <c r="U15" s="21">
        <v>-2.8787714775460547</v>
      </c>
      <c r="W15" s="49"/>
    </row>
    <row r="16" spans="1:24" ht="18.75" x14ac:dyDescent="0.45">
      <c r="A16" s="6" t="s">
        <v>24</v>
      </c>
      <c r="C16" s="16">
        <v>0</v>
      </c>
      <c r="E16" s="8">
        <v>-27448677679</v>
      </c>
      <c r="G16" s="16">
        <v>0</v>
      </c>
      <c r="I16" s="8">
        <v>-27448677679</v>
      </c>
      <c r="K16" s="9">
        <v>0.4892496560833931</v>
      </c>
      <c r="M16" s="16">
        <v>0</v>
      </c>
      <c r="O16" s="8">
        <v>-5471795223</v>
      </c>
      <c r="Q16" s="16">
        <v>0</v>
      </c>
      <c r="S16" s="8">
        <v>-5471795223</v>
      </c>
      <c r="U16" s="21">
        <v>-5.1819912335875289</v>
      </c>
      <c r="W16" s="49"/>
    </row>
    <row r="17" spans="1:23" ht="18.75" x14ac:dyDescent="0.45">
      <c r="A17" s="6" t="s">
        <v>25</v>
      </c>
      <c r="C17" s="16">
        <v>0</v>
      </c>
      <c r="E17" s="8">
        <v>1709766000</v>
      </c>
      <c r="G17" s="8">
        <v>-3139140730</v>
      </c>
      <c r="I17" s="8">
        <v>-1429374730</v>
      </c>
      <c r="K17" s="9">
        <v>2.5477405623871578E-2</v>
      </c>
      <c r="M17" s="16">
        <v>0</v>
      </c>
      <c r="O17" s="16">
        <v>0</v>
      </c>
      <c r="Q17" s="8">
        <v>-3139140730</v>
      </c>
      <c r="S17" s="8">
        <v>-3139140730</v>
      </c>
      <c r="U17" s="21">
        <v>-2.9728816742778084</v>
      </c>
      <c r="W17" s="49"/>
    </row>
    <row r="18" spans="1:23" ht="18.75" x14ac:dyDescent="0.45">
      <c r="A18" s="6" t="s">
        <v>26</v>
      </c>
      <c r="C18" s="16">
        <v>0</v>
      </c>
      <c r="E18" s="8">
        <v>-4028862183</v>
      </c>
      <c r="G18" s="8">
        <v>-2360455494</v>
      </c>
      <c r="I18" s="8">
        <v>-6389317677</v>
      </c>
      <c r="K18" s="9">
        <v>0.11388422832737632</v>
      </c>
      <c r="M18" s="16">
        <v>0</v>
      </c>
      <c r="O18" s="8">
        <v>-8994141933</v>
      </c>
      <c r="Q18" s="8">
        <v>-2360455494</v>
      </c>
      <c r="S18" s="8">
        <v>-11354597427</v>
      </c>
      <c r="U18" s="21">
        <v>-10.753221187866355</v>
      </c>
      <c r="W18" s="49"/>
    </row>
    <row r="19" spans="1:23" ht="37.5" x14ac:dyDescent="0.45">
      <c r="A19" s="6" t="s">
        <v>29</v>
      </c>
      <c r="C19" s="16">
        <v>0</v>
      </c>
      <c r="E19" s="8">
        <v>-7280319750</v>
      </c>
      <c r="G19" s="16">
        <v>0</v>
      </c>
      <c r="I19" s="8">
        <v>-7280319750</v>
      </c>
      <c r="K19" s="9">
        <v>0.12976559291924331</v>
      </c>
      <c r="M19" s="16">
        <v>0</v>
      </c>
      <c r="O19" s="8">
        <v>-5842353750</v>
      </c>
      <c r="Q19" s="16">
        <v>0</v>
      </c>
      <c r="S19" s="8">
        <v>-5842353750</v>
      </c>
      <c r="U19" s="21">
        <v>-5.5329237813505845</v>
      </c>
      <c r="W19" s="49"/>
    </row>
    <row r="20" spans="1:23" ht="18.75" x14ac:dyDescent="0.45">
      <c r="A20" s="6" t="s">
        <v>30</v>
      </c>
      <c r="C20" s="16">
        <v>0</v>
      </c>
      <c r="E20" s="8">
        <v>-453458584</v>
      </c>
      <c r="G20" s="8">
        <v>952870574</v>
      </c>
      <c r="I20" s="8">
        <v>499411990</v>
      </c>
      <c r="K20" s="9">
        <v>-8.9015998223607156E-3</v>
      </c>
      <c r="M20" s="16">
        <v>0</v>
      </c>
      <c r="O20" s="16">
        <v>0</v>
      </c>
      <c r="Q20" s="8">
        <v>952870574</v>
      </c>
      <c r="S20" s="8">
        <v>952870574</v>
      </c>
      <c r="U20" s="21">
        <v>0.90240346357558054</v>
      </c>
      <c r="W20" s="49"/>
    </row>
    <row r="21" spans="1:23" ht="37.5" x14ac:dyDescent="0.45">
      <c r="A21" s="6" t="s">
        <v>31</v>
      </c>
      <c r="C21" s="16">
        <v>0</v>
      </c>
      <c r="E21" s="8">
        <v>2728540485</v>
      </c>
      <c r="G21" s="8">
        <v>-3676799443</v>
      </c>
      <c r="I21" s="8">
        <v>-948258958</v>
      </c>
      <c r="K21" s="9">
        <v>1.6901920540763865E-2</v>
      </c>
      <c r="M21" s="16">
        <v>0</v>
      </c>
      <c r="O21" s="16">
        <v>0</v>
      </c>
      <c r="Q21" s="8">
        <v>-3676799443</v>
      </c>
      <c r="S21" s="8">
        <v>-3676799443</v>
      </c>
      <c r="U21" s="21">
        <v>-3.4820642412197791</v>
      </c>
      <c r="W21" s="49"/>
    </row>
    <row r="22" spans="1:23" ht="18.75" x14ac:dyDescent="0.45">
      <c r="A22" s="6" t="s">
        <v>129</v>
      </c>
      <c r="C22" s="16">
        <v>0</v>
      </c>
      <c r="E22" s="8">
        <v>-3016691958</v>
      </c>
      <c r="G22" s="8">
        <v>175736208</v>
      </c>
      <c r="I22" s="8">
        <v>-2840955750</v>
      </c>
      <c r="K22" s="9">
        <v>5.0637653292093882E-2</v>
      </c>
      <c r="M22" s="16">
        <v>0</v>
      </c>
      <c r="O22" s="8">
        <v>-1444915233</v>
      </c>
      <c r="Q22" s="8">
        <v>175736208</v>
      </c>
      <c r="S22" s="8">
        <v>-1269179025</v>
      </c>
      <c r="U22" s="21">
        <v>-1.2019591949929167</v>
      </c>
      <c r="W22" s="49"/>
    </row>
    <row r="23" spans="1:23" ht="18.75" x14ac:dyDescent="0.45">
      <c r="A23" s="6" t="s">
        <v>33</v>
      </c>
      <c r="C23" s="16">
        <v>0</v>
      </c>
      <c r="E23" s="8">
        <v>-2385720</v>
      </c>
      <c r="G23" s="8">
        <v>109760270</v>
      </c>
      <c r="I23" s="8">
        <v>107374550</v>
      </c>
      <c r="K23" s="9">
        <v>-1.9138612895658789E-3</v>
      </c>
      <c r="M23" s="16">
        <v>0</v>
      </c>
      <c r="O23" s="16">
        <v>0</v>
      </c>
      <c r="Q23" s="8">
        <v>109760270</v>
      </c>
      <c r="S23" s="8">
        <v>109760270</v>
      </c>
      <c r="U23" s="21">
        <v>0.10394701076265044</v>
      </c>
      <c r="W23" s="49"/>
    </row>
    <row r="24" spans="1:23" ht="18.75" x14ac:dyDescent="0.45">
      <c r="A24" s="6" t="s">
        <v>34</v>
      </c>
      <c r="C24" s="16">
        <v>0</v>
      </c>
      <c r="E24" s="8">
        <v>-4085247285</v>
      </c>
      <c r="G24" s="8">
        <v>60180190</v>
      </c>
      <c r="I24" s="8">
        <v>-4025067095</v>
      </c>
      <c r="K24" s="9">
        <v>7.174344480163955E-2</v>
      </c>
      <c r="M24" s="16">
        <v>0</v>
      </c>
      <c r="O24" s="8">
        <v>-528138765</v>
      </c>
      <c r="Q24" s="8">
        <v>60180190</v>
      </c>
      <c r="S24" s="8">
        <v>-467958575</v>
      </c>
      <c r="U24" s="21">
        <v>-0.44317397389783714</v>
      </c>
      <c r="W24" s="49"/>
    </row>
    <row r="25" spans="1:23" ht="18.75" x14ac:dyDescent="0.45">
      <c r="A25" s="6" t="s">
        <v>35</v>
      </c>
      <c r="C25" s="16">
        <v>0</v>
      </c>
      <c r="E25" s="8">
        <v>-3093783266</v>
      </c>
      <c r="G25" s="16">
        <v>0</v>
      </c>
      <c r="I25" s="8">
        <v>-3093783266</v>
      </c>
      <c r="K25" s="9">
        <v>5.5144091696813599E-2</v>
      </c>
      <c r="M25" s="16">
        <v>0</v>
      </c>
      <c r="O25" s="8">
        <v>-1813597087</v>
      </c>
      <c r="Q25" s="16">
        <v>0</v>
      </c>
      <c r="S25" s="8">
        <v>-1813597087</v>
      </c>
      <c r="U25" s="21">
        <v>-1.7175431139291153</v>
      </c>
      <c r="W25" s="49"/>
    </row>
    <row r="26" spans="1:23" ht="18.75" x14ac:dyDescent="0.45">
      <c r="A26" s="6" t="s">
        <v>36</v>
      </c>
      <c r="C26" s="16">
        <v>0</v>
      </c>
      <c r="E26" s="8">
        <v>-1325466270</v>
      </c>
      <c r="G26" s="16">
        <v>0</v>
      </c>
      <c r="I26" s="8">
        <v>-1325466270</v>
      </c>
      <c r="K26" s="9">
        <v>2.3625324481250681E-2</v>
      </c>
      <c r="M26" s="16">
        <v>0</v>
      </c>
      <c r="O26" s="8">
        <v>-378343033</v>
      </c>
      <c r="Q26" s="16">
        <v>0</v>
      </c>
      <c r="S26" s="8">
        <v>-378343033</v>
      </c>
      <c r="U26" s="21">
        <v>-0.35830476112371812</v>
      </c>
      <c r="W26" s="49"/>
    </row>
    <row r="27" spans="1:23" ht="18.75" x14ac:dyDescent="0.45">
      <c r="A27" s="6" t="s">
        <v>37</v>
      </c>
      <c r="C27" s="16">
        <v>0</v>
      </c>
      <c r="E27" s="8">
        <v>382836648</v>
      </c>
      <c r="G27" s="8">
        <v>114842929</v>
      </c>
      <c r="I27" s="8">
        <v>497679577</v>
      </c>
      <c r="K27" s="9">
        <v>-8.8707210137581125E-3</v>
      </c>
      <c r="M27" s="16">
        <v>0</v>
      </c>
      <c r="O27" s="8">
        <v>-2338872252</v>
      </c>
      <c r="Q27" s="8">
        <v>114842929</v>
      </c>
      <c r="S27" s="8">
        <v>-2224029323</v>
      </c>
      <c r="U27" s="21">
        <v>-2.1062375299762941</v>
      </c>
      <c r="W27" s="49"/>
    </row>
    <row r="28" spans="1:23" ht="18.75" x14ac:dyDescent="0.45">
      <c r="A28" s="6" t="s">
        <v>38</v>
      </c>
      <c r="C28" s="16">
        <v>0</v>
      </c>
      <c r="E28" s="8">
        <v>1199818350</v>
      </c>
      <c r="G28" s="8">
        <v>-108384665</v>
      </c>
      <c r="I28" s="8">
        <v>1091433685</v>
      </c>
      <c r="K28" s="9">
        <v>-1.9453889956695877E-2</v>
      </c>
      <c r="M28" s="16">
        <v>0</v>
      </c>
      <c r="O28" s="16">
        <v>0</v>
      </c>
      <c r="Q28" s="8">
        <v>-108384665</v>
      </c>
      <c r="S28" s="8">
        <v>-108384665</v>
      </c>
      <c r="U28" s="21">
        <v>-0.1026442622568372</v>
      </c>
      <c r="W28" s="49"/>
    </row>
    <row r="29" spans="1:23" ht="18.75" x14ac:dyDescent="0.45">
      <c r="A29" s="6" t="s">
        <v>39</v>
      </c>
      <c r="C29" s="16">
        <v>0</v>
      </c>
      <c r="E29" s="8">
        <v>-10437525000</v>
      </c>
      <c r="G29" s="16">
        <v>0</v>
      </c>
      <c r="I29" s="8">
        <v>-10437525000</v>
      </c>
      <c r="K29" s="9">
        <v>0.18604012828343494</v>
      </c>
      <c r="M29" s="16">
        <v>0</v>
      </c>
      <c r="O29" s="8">
        <v>-8099519400</v>
      </c>
      <c r="Q29" s="16">
        <v>0</v>
      </c>
      <c r="S29" s="8">
        <v>-8099519400</v>
      </c>
      <c r="U29" s="21">
        <v>-7.6705426311733378</v>
      </c>
      <c r="W29" s="49"/>
    </row>
    <row r="30" spans="1:23" ht="18.75" x14ac:dyDescent="0.45">
      <c r="A30" s="6" t="s">
        <v>130</v>
      </c>
      <c r="C30" s="16">
        <v>0</v>
      </c>
      <c r="E30" s="8">
        <v>-17149539469</v>
      </c>
      <c r="G30" s="16">
        <v>0</v>
      </c>
      <c r="I30" s="8">
        <v>-17149539469</v>
      </c>
      <c r="K30" s="9">
        <v>0.3056761562549159</v>
      </c>
      <c r="M30" s="16">
        <v>0</v>
      </c>
      <c r="O30" s="8">
        <v>-28381986373</v>
      </c>
      <c r="Q30" s="16">
        <v>0</v>
      </c>
      <c r="S30" s="8">
        <v>-28381986373</v>
      </c>
      <c r="U30" s="21">
        <v>-26.878784490778209</v>
      </c>
      <c r="W30" s="49"/>
    </row>
    <row r="31" spans="1:23" ht="18.75" x14ac:dyDescent="0.45">
      <c r="A31" s="6" t="s">
        <v>41</v>
      </c>
      <c r="C31" s="16">
        <v>0</v>
      </c>
      <c r="E31" s="8">
        <v>-166070208</v>
      </c>
      <c r="G31" s="8">
        <v>768939746</v>
      </c>
      <c r="I31" s="8">
        <v>602869538</v>
      </c>
      <c r="K31" s="9">
        <v>-1.0745643836799927E-2</v>
      </c>
      <c r="M31" s="16">
        <v>0</v>
      </c>
      <c r="O31" s="16">
        <v>0</v>
      </c>
      <c r="Q31" s="8">
        <v>768939746</v>
      </c>
      <c r="S31" s="8">
        <v>768939746</v>
      </c>
      <c r="U31" s="21">
        <v>0.72821420768454459</v>
      </c>
      <c r="W31" s="49"/>
    </row>
    <row r="32" spans="1:23" ht="18.75" x14ac:dyDescent="0.45">
      <c r="A32" s="6" t="s">
        <v>42</v>
      </c>
      <c r="C32" s="8">
        <v>301100571</v>
      </c>
      <c r="E32" s="8">
        <v>66513116</v>
      </c>
      <c r="G32" s="8">
        <v>-958195061</v>
      </c>
      <c r="I32" s="8">
        <v>-590581374</v>
      </c>
      <c r="K32" s="9">
        <v>1.0526617620630108E-2</v>
      </c>
      <c r="M32" s="8">
        <v>301100571</v>
      </c>
      <c r="O32" s="16">
        <v>0</v>
      </c>
      <c r="Q32" s="8">
        <v>-958195061</v>
      </c>
      <c r="S32" s="8">
        <v>-657094490</v>
      </c>
      <c r="U32" s="21">
        <v>-0.62229263853039263</v>
      </c>
      <c r="W32" s="49"/>
    </row>
    <row r="33" spans="1:23" ht="18.75" x14ac:dyDescent="0.45">
      <c r="A33" s="6" t="s">
        <v>131</v>
      </c>
      <c r="C33" s="16">
        <v>0</v>
      </c>
      <c r="E33" s="8">
        <v>784668716</v>
      </c>
      <c r="G33" s="8">
        <v>1165438380</v>
      </c>
      <c r="I33" s="8">
        <v>1950107096</v>
      </c>
      <c r="K33" s="9">
        <v>-3.4759023265216307E-2</v>
      </c>
      <c r="M33" s="16">
        <v>0</v>
      </c>
      <c r="O33" s="8">
        <v>2578946063</v>
      </c>
      <c r="Q33" s="8">
        <v>1165438380</v>
      </c>
      <c r="S33" s="8">
        <v>3744384443</v>
      </c>
      <c r="U33" s="21">
        <v>3.5460697208199452</v>
      </c>
      <c r="W33" s="49"/>
    </row>
    <row r="34" spans="1:23" ht="18.75" x14ac:dyDescent="0.45">
      <c r="A34" s="6" t="s">
        <v>132</v>
      </c>
      <c r="C34" s="16">
        <v>0</v>
      </c>
      <c r="E34" s="8">
        <v>-2436228834</v>
      </c>
      <c r="G34" s="16">
        <v>0</v>
      </c>
      <c r="I34" s="8">
        <v>-2436228834</v>
      </c>
      <c r="K34" s="9">
        <v>4.3423735493343794E-2</v>
      </c>
      <c r="M34" s="16">
        <v>0</v>
      </c>
      <c r="O34" s="8">
        <v>-3205104401</v>
      </c>
      <c r="Q34" s="16">
        <v>0</v>
      </c>
      <c r="S34" s="8">
        <v>-3205104401</v>
      </c>
      <c r="U34" s="21">
        <v>-3.035351695710709</v>
      </c>
      <c r="W34" s="49"/>
    </row>
    <row r="35" spans="1:23" ht="18.75" x14ac:dyDescent="0.45">
      <c r="A35" s="6" t="s">
        <v>44</v>
      </c>
      <c r="C35" s="16">
        <v>0</v>
      </c>
      <c r="E35" s="8">
        <v>-4663872299</v>
      </c>
      <c r="G35" s="8">
        <v>-294558305</v>
      </c>
      <c r="I35" s="8">
        <v>-4958430604</v>
      </c>
      <c r="K35" s="9">
        <v>8.8379866458060688E-2</v>
      </c>
      <c r="M35" s="16">
        <v>0</v>
      </c>
      <c r="O35" s="8">
        <v>-3082736369</v>
      </c>
      <c r="Q35" s="8">
        <v>-294558305</v>
      </c>
      <c r="S35" s="8">
        <v>-3377294674</v>
      </c>
      <c r="U35" s="21">
        <v>-3.1984222144034447</v>
      </c>
      <c r="W35" s="49"/>
    </row>
    <row r="36" spans="1:23" ht="18.75" x14ac:dyDescent="0.45">
      <c r="A36" s="6" t="s">
        <v>45</v>
      </c>
      <c r="C36" s="16">
        <v>0</v>
      </c>
      <c r="E36" s="8">
        <v>-1064627550</v>
      </c>
      <c r="G36" s="16">
        <v>0</v>
      </c>
      <c r="I36" s="8">
        <v>-1064627550</v>
      </c>
      <c r="K36" s="9">
        <v>1.8976093084910366E-2</v>
      </c>
      <c r="M36" s="16">
        <v>0</v>
      </c>
      <c r="O36" s="8">
        <v>-1753504200</v>
      </c>
      <c r="Q36" s="16">
        <v>0</v>
      </c>
      <c r="S36" s="8">
        <v>-1753504200</v>
      </c>
      <c r="U36" s="21">
        <v>-1.6606329407694855</v>
      </c>
      <c r="W36" s="49"/>
    </row>
    <row r="37" spans="1:23" ht="18.75" x14ac:dyDescent="0.45">
      <c r="A37" s="4" t="s">
        <v>46</v>
      </c>
      <c r="C37" s="4">
        <f>SUM(C9:$C$36)</f>
        <v>301100571</v>
      </c>
      <c r="E37" s="4">
        <f>SUM(E9:$E$36)</f>
        <v>-48381799971</v>
      </c>
      <c r="G37" s="4">
        <f>SUM(G9:$G$36)</f>
        <v>-9444315051</v>
      </c>
      <c r="I37" s="4">
        <f>SUM(I9:$I$36)</f>
        <v>-57525014451</v>
      </c>
      <c r="K37" s="10">
        <f>SUM(K9:$K$36)</f>
        <v>1.0253351314579355</v>
      </c>
      <c r="M37" s="4">
        <f>SUM(M9:$M$36)</f>
        <v>301100571</v>
      </c>
      <c r="O37" s="4">
        <f>SUM(O9:$O$36)</f>
        <v>8748590568</v>
      </c>
      <c r="Q37" s="4">
        <f>SUM(Q9:$Q$36)</f>
        <v>-9444315051</v>
      </c>
      <c r="S37" s="4">
        <f>SUM(S9:$S$36)</f>
        <v>-394623912</v>
      </c>
      <c r="U37" s="23">
        <f>SUM(U9:U36)</f>
        <v>-0.37372335206411478</v>
      </c>
    </row>
    <row r="38" spans="1:23" ht="18.75" x14ac:dyDescent="0.45">
      <c r="C38" s="5"/>
      <c r="E38" s="5"/>
      <c r="G38" s="5"/>
      <c r="I38" s="5"/>
      <c r="K38" s="5"/>
      <c r="M38" s="5"/>
      <c r="O38" s="5"/>
      <c r="Q38" s="5"/>
      <c r="S38" s="5"/>
      <c r="U38" s="5"/>
    </row>
  </sheetData>
  <mergeCells count="6">
    <mergeCell ref="A1:U1"/>
    <mergeCell ref="A2:U2"/>
    <mergeCell ref="A3:U3"/>
    <mergeCell ref="A5:U5"/>
    <mergeCell ref="C7:K7"/>
    <mergeCell ref="M7:U7"/>
  </mergeCells>
  <pageMargins left="0.7" right="0.7" top="0.75" bottom="0.75" header="0.3" footer="0.3"/>
  <pageSetup paperSize="9" scale="67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"/>
  <sheetViews>
    <sheetView rightToLeft="1" workbookViewId="0">
      <selection activeCell="G24" sqref="G24"/>
    </sheetView>
  </sheetViews>
  <sheetFormatPr defaultRowHeight="18" x14ac:dyDescent="0.45"/>
  <cols>
    <col min="1" max="1" width="21.28515625" style="1" customWidth="1"/>
    <col min="2" max="2" width="1.42578125" style="1" customWidth="1"/>
    <col min="3" max="3" width="17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7" style="1" customWidth="1"/>
    <col min="10" max="10" width="1.42578125" style="1" customWidth="1"/>
    <col min="11" max="11" width="17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7" style="1" customWidth="1"/>
    <col min="18" max="16384" width="9.140625" style="1"/>
  </cols>
  <sheetData>
    <row r="1" spans="1:17" ht="20.100000000000001" customHeight="1" x14ac:dyDescent="0.45">
      <c r="A1" s="43" t="s">
        <v>143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20.100000000000001" customHeight="1" x14ac:dyDescent="0.45">
      <c r="A2" s="43" t="s">
        <v>87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20.100000000000001" customHeight="1" x14ac:dyDescent="0.45">
      <c r="A3" s="4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5" spans="1:17" ht="21" x14ac:dyDescent="0.45">
      <c r="A5" s="44" t="s">
        <v>133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7" spans="1:17" ht="21" x14ac:dyDescent="0.45">
      <c r="C7" s="34" t="s">
        <v>101</v>
      </c>
      <c r="D7" s="35"/>
      <c r="E7" s="35"/>
      <c r="F7" s="35"/>
      <c r="G7" s="35"/>
      <c r="H7" s="35"/>
      <c r="I7" s="35"/>
      <c r="J7" s="35"/>
      <c r="K7" s="35"/>
      <c r="M7" s="34" t="s">
        <v>6</v>
      </c>
      <c r="N7" s="35"/>
      <c r="O7" s="35"/>
      <c r="P7" s="35"/>
      <c r="Q7" s="35"/>
    </row>
    <row r="8" spans="1:17" ht="21" x14ac:dyDescent="0.45">
      <c r="C8" s="3" t="s">
        <v>134</v>
      </c>
      <c r="E8" s="3" t="s">
        <v>125</v>
      </c>
      <c r="G8" s="3" t="s">
        <v>126</v>
      </c>
      <c r="I8" s="3" t="s">
        <v>46</v>
      </c>
      <c r="K8" s="3" t="s">
        <v>134</v>
      </c>
      <c r="M8" s="3" t="s">
        <v>125</v>
      </c>
      <c r="O8" s="3" t="s">
        <v>126</v>
      </c>
      <c r="Q8" s="3" t="s">
        <v>46</v>
      </c>
    </row>
    <row r="9" spans="1:17" ht="37.5" x14ac:dyDescent="0.45">
      <c r="A9" s="6" t="s">
        <v>58</v>
      </c>
      <c r="C9" s="16">
        <v>0</v>
      </c>
      <c r="E9" s="8">
        <v>38039104</v>
      </c>
      <c r="G9" s="16">
        <v>0</v>
      </c>
      <c r="I9" s="8">
        <v>38039104</v>
      </c>
      <c r="K9" s="16">
        <v>0</v>
      </c>
      <c r="M9" s="8">
        <v>67188820</v>
      </c>
      <c r="O9" s="16">
        <v>0</v>
      </c>
      <c r="Q9" s="8">
        <v>67188820</v>
      </c>
    </row>
    <row r="10" spans="1:17" ht="37.5" x14ac:dyDescent="0.45">
      <c r="A10" s="6" t="s">
        <v>64</v>
      </c>
      <c r="C10" s="8">
        <v>1457971750</v>
      </c>
      <c r="E10" s="8">
        <v>-74625000</v>
      </c>
      <c r="G10" s="16">
        <v>0</v>
      </c>
      <c r="I10" s="8">
        <v>1383346750</v>
      </c>
      <c r="K10" s="8">
        <v>1457971750</v>
      </c>
      <c r="M10" s="8">
        <v>-74625000</v>
      </c>
      <c r="O10" s="16">
        <v>0</v>
      </c>
      <c r="Q10" s="8">
        <v>1383346750</v>
      </c>
    </row>
    <row r="11" spans="1:17" ht="18.75" x14ac:dyDescent="0.45">
      <c r="A11" s="4" t="s">
        <v>46</v>
      </c>
      <c r="C11" s="4">
        <f>SUM(C9:$C$10)</f>
        <v>1457971750</v>
      </c>
      <c r="E11" s="4">
        <f>SUM(E9:$E$10)</f>
        <v>-36585896</v>
      </c>
      <c r="G11" s="15">
        <f>SUM(G9:$G$10)</f>
        <v>0</v>
      </c>
      <c r="I11" s="4">
        <f>SUM(I9:$I$10)</f>
        <v>1421385854</v>
      </c>
      <c r="K11" s="4">
        <f>SUM(K9:$K$10)</f>
        <v>1457971750</v>
      </c>
      <c r="M11" s="4">
        <f>SUM(M9:$M$10)</f>
        <v>-7436180</v>
      </c>
      <c r="O11" s="15">
        <f>SUM(O9:$O$10)</f>
        <v>0</v>
      </c>
      <c r="Q11" s="4">
        <f>SUM(Q9:$Q$10)</f>
        <v>1450535570</v>
      </c>
    </row>
    <row r="12" spans="1:17" ht="18.75" x14ac:dyDescent="0.45">
      <c r="C12" s="5"/>
      <c r="E12" s="5"/>
      <c r="G12" s="5"/>
      <c r="I12" s="5"/>
      <c r="K12" s="5"/>
      <c r="M12" s="5"/>
      <c r="O12" s="31"/>
      <c r="Q12" s="5"/>
    </row>
  </sheetData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scale="77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rightToLeft="1" workbookViewId="0">
      <selection activeCell="M16" sqref="M16"/>
    </sheetView>
  </sheetViews>
  <sheetFormatPr defaultRowHeight="18" x14ac:dyDescent="0.45"/>
  <cols>
    <col min="1" max="1" width="25.5703125" style="1" customWidth="1"/>
    <col min="2" max="2" width="1.42578125" style="1" customWidth="1"/>
    <col min="3" max="3" width="17" style="1" customWidth="1"/>
    <col min="4" max="4" width="1.42578125" style="1" customWidth="1"/>
    <col min="5" max="5" width="17" style="1" customWidth="1"/>
    <col min="6" max="6" width="1.42578125" style="1" customWidth="1"/>
    <col min="7" max="7" width="14.140625" style="1" customWidth="1"/>
    <col min="8" max="8" width="1.42578125" style="1" customWidth="1"/>
    <col min="9" max="9" width="17" style="1" customWidth="1"/>
    <col min="10" max="10" width="1.42578125" style="1" customWidth="1"/>
    <col min="11" max="11" width="14.140625" style="1" customWidth="1"/>
    <col min="12" max="16384" width="9.140625" style="1"/>
  </cols>
  <sheetData>
    <row r="1" spans="1:11" ht="20.100000000000001" customHeight="1" x14ac:dyDescent="0.45">
      <c r="A1" s="43" t="s">
        <v>143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0.100000000000001" customHeight="1" x14ac:dyDescent="0.45">
      <c r="A2" s="43" t="s">
        <v>87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20.100000000000001" customHeight="1" x14ac:dyDescent="0.45">
      <c r="A3" s="4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5" spans="1:11" ht="21" x14ac:dyDescent="0.45">
      <c r="A5" s="44" t="s">
        <v>135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7" spans="1:11" ht="21" x14ac:dyDescent="0.45">
      <c r="A7" s="34" t="s">
        <v>136</v>
      </c>
      <c r="B7" s="35"/>
      <c r="C7" s="35"/>
      <c r="E7" s="34" t="s">
        <v>101</v>
      </c>
      <c r="F7" s="35"/>
      <c r="G7" s="35"/>
      <c r="I7" s="34" t="s">
        <v>6</v>
      </c>
      <c r="J7" s="35"/>
      <c r="K7" s="35"/>
    </row>
    <row r="8" spans="1:11" ht="42" x14ac:dyDescent="0.45">
      <c r="A8" s="3" t="s">
        <v>137</v>
      </c>
      <c r="C8" s="3" t="s">
        <v>73</v>
      </c>
      <c r="E8" s="3" t="s">
        <v>138</v>
      </c>
      <c r="G8" s="3" t="s">
        <v>139</v>
      </c>
      <c r="I8" s="3" t="s">
        <v>138</v>
      </c>
      <c r="K8" s="3" t="s">
        <v>139</v>
      </c>
    </row>
    <row r="9" spans="1:11" ht="37.5" x14ac:dyDescent="0.45">
      <c r="A9" s="6" t="s">
        <v>140</v>
      </c>
      <c r="C9" s="7" t="s">
        <v>84</v>
      </c>
      <c r="E9" s="8">
        <v>6780</v>
      </c>
      <c r="G9" s="16">
        <f>E9/E10</f>
        <v>1</v>
      </c>
      <c r="I9" s="8">
        <v>13560</v>
      </c>
      <c r="K9" s="16">
        <f>I9/I10</f>
        <v>1</v>
      </c>
    </row>
    <row r="10" spans="1:11" ht="18.75" x14ac:dyDescent="0.45">
      <c r="A10" s="4" t="s">
        <v>46</v>
      </c>
      <c r="E10" s="4">
        <f>SUM(E9:$E$9)</f>
        <v>6780</v>
      </c>
      <c r="G10" s="15">
        <f>SUM(G9:$G$9)</f>
        <v>1</v>
      </c>
      <c r="I10" s="4">
        <f>SUM(I9:$I$9)</f>
        <v>13560</v>
      </c>
      <c r="K10" s="15">
        <f>SUM(K9:$K$9)</f>
        <v>1</v>
      </c>
    </row>
    <row r="11" spans="1:11" ht="18.75" x14ac:dyDescent="0.45">
      <c r="E11" s="5"/>
      <c r="G11" s="5"/>
      <c r="I11" s="5"/>
      <c r="K11" s="5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7" right="0.7" top="0.75" bottom="0.75" header="0.3" footer="0.3"/>
  <pageSetup paperSize="9" scale="7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9"/>
  <sheetViews>
    <sheetView rightToLeft="1" workbookViewId="0">
      <selection activeCell="Y9" sqref="Y9"/>
    </sheetView>
  </sheetViews>
  <sheetFormatPr defaultRowHeight="18" x14ac:dyDescent="0.45"/>
  <cols>
    <col min="1" max="1" width="24.85546875" style="17" customWidth="1"/>
    <col min="2" max="2" width="1.42578125" style="1" customWidth="1"/>
    <col min="3" max="3" width="12.7109375" style="1" customWidth="1"/>
    <col min="4" max="4" width="1.42578125" style="1" customWidth="1"/>
    <col min="5" max="5" width="18.28515625" style="1" bestFit="1" customWidth="1"/>
    <col min="6" max="6" width="1.42578125" style="1" customWidth="1"/>
    <col min="7" max="7" width="18.5703125" style="1" bestFit="1" customWidth="1"/>
    <col min="8" max="8" width="1.42578125" style="1" customWidth="1"/>
    <col min="9" max="9" width="11.42578125" style="1" customWidth="1"/>
    <col min="10" max="10" width="17" style="1" customWidth="1"/>
    <col min="11" max="11" width="1.42578125" style="1" customWidth="1"/>
    <col min="12" max="12" width="11.42578125" style="1" customWidth="1"/>
    <col min="13" max="13" width="17" style="1" customWidth="1"/>
    <col min="14" max="14" width="1.42578125" style="1" customWidth="1"/>
    <col min="15" max="15" width="12.7109375" style="1" customWidth="1"/>
    <col min="16" max="16" width="1.42578125" style="1" customWidth="1"/>
    <col min="17" max="17" width="11.42578125" style="1" customWidth="1"/>
    <col min="18" max="18" width="1.42578125" style="1" customWidth="1"/>
    <col min="19" max="19" width="18.5703125" style="1" bestFit="1" customWidth="1"/>
    <col min="20" max="20" width="1.42578125" style="1" customWidth="1"/>
    <col min="21" max="21" width="18.140625" style="1" bestFit="1" customWidth="1"/>
    <col min="22" max="22" width="1.42578125" style="1" customWidth="1"/>
    <col min="23" max="23" width="8.5703125" style="22" customWidth="1"/>
    <col min="24" max="16384" width="9.140625" style="1"/>
  </cols>
  <sheetData>
    <row r="1" spans="1:25" ht="20.100000000000001" customHeight="1" x14ac:dyDescent="0.45">
      <c r="A1" s="43" t="s">
        <v>143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</row>
    <row r="2" spans="1:25" ht="20.100000000000001" customHeight="1" x14ac:dyDescent="0.45">
      <c r="A2" s="4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spans="1:25" ht="20.100000000000001" customHeight="1" x14ac:dyDescent="0.45">
      <c r="A3" s="4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</row>
    <row r="5" spans="1:25" ht="21" x14ac:dyDescent="0.45">
      <c r="A5" s="44" t="s">
        <v>2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</row>
    <row r="6" spans="1:25" ht="21" x14ac:dyDescent="0.45">
      <c r="A6" s="44" t="s">
        <v>3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</row>
    <row r="8" spans="1:25" ht="21" x14ac:dyDescent="0.45">
      <c r="C8" s="34" t="s">
        <v>4</v>
      </c>
      <c r="D8" s="35"/>
      <c r="E8" s="35"/>
      <c r="F8" s="35"/>
      <c r="G8" s="35"/>
      <c r="I8" s="34" t="s">
        <v>5</v>
      </c>
      <c r="J8" s="35"/>
      <c r="K8" s="35"/>
      <c r="L8" s="35"/>
      <c r="M8" s="35"/>
      <c r="O8" s="34" t="s">
        <v>6</v>
      </c>
      <c r="P8" s="35"/>
      <c r="Q8" s="35"/>
      <c r="R8" s="35"/>
      <c r="S8" s="35"/>
      <c r="T8" s="35"/>
      <c r="U8" s="35"/>
      <c r="V8" s="35"/>
      <c r="W8" s="35"/>
    </row>
    <row r="9" spans="1:25" ht="18.75" x14ac:dyDescent="0.45">
      <c r="A9" s="36" t="s">
        <v>7</v>
      </c>
      <c r="C9" s="38" t="s">
        <v>8</v>
      </c>
      <c r="E9" s="38" t="s">
        <v>9</v>
      </c>
      <c r="G9" s="38" t="s">
        <v>10</v>
      </c>
      <c r="I9" s="38" t="s">
        <v>11</v>
      </c>
      <c r="J9" s="33"/>
      <c r="L9" s="38" t="s">
        <v>12</v>
      </c>
      <c r="M9" s="33"/>
      <c r="O9" s="38" t="s">
        <v>8</v>
      </c>
      <c r="Q9" s="40" t="s">
        <v>13</v>
      </c>
      <c r="S9" s="38" t="s">
        <v>9</v>
      </c>
      <c r="U9" s="38" t="s">
        <v>10</v>
      </c>
      <c r="W9" s="41" t="s">
        <v>14</v>
      </c>
      <c r="Y9" s="20">
        <v>1909931639512</v>
      </c>
    </row>
    <row r="10" spans="1:25" ht="18.75" x14ac:dyDescent="0.45">
      <c r="A10" s="37"/>
      <c r="C10" s="39"/>
      <c r="E10" s="39"/>
      <c r="G10" s="39"/>
      <c r="I10" s="12" t="s">
        <v>8</v>
      </c>
      <c r="J10" s="12" t="s">
        <v>9</v>
      </c>
      <c r="L10" s="12" t="s">
        <v>8</v>
      </c>
      <c r="M10" s="12" t="s">
        <v>15</v>
      </c>
      <c r="O10" s="39"/>
      <c r="Q10" s="39"/>
      <c r="S10" s="39"/>
      <c r="U10" s="39"/>
      <c r="W10" s="42"/>
    </row>
    <row r="11" spans="1:25" ht="18.75" x14ac:dyDescent="0.45">
      <c r="A11" s="18" t="s">
        <v>16</v>
      </c>
      <c r="C11" s="8">
        <v>22925866</v>
      </c>
      <c r="E11" s="8">
        <v>89732906905</v>
      </c>
      <c r="G11" s="8">
        <v>104854292105</v>
      </c>
      <c r="I11" s="14">
        <v>0</v>
      </c>
      <c r="J11" s="14">
        <v>0</v>
      </c>
      <c r="K11" s="14"/>
      <c r="L11" s="14">
        <v>0</v>
      </c>
      <c r="M11" s="14">
        <v>0</v>
      </c>
      <c r="N11" s="7"/>
      <c r="O11" s="8">
        <v>22925866</v>
      </c>
      <c r="Q11" s="8">
        <v>5410</v>
      </c>
      <c r="S11" s="8">
        <v>89732906905</v>
      </c>
      <c r="U11" s="8">
        <v>123290962896</v>
      </c>
      <c r="W11" s="21">
        <f>(U11/$Y$9)*100</f>
        <v>6.4552552743459266</v>
      </c>
    </row>
    <row r="12" spans="1:25" ht="18.75" x14ac:dyDescent="0.45">
      <c r="A12" s="18" t="s">
        <v>17</v>
      </c>
      <c r="C12" s="8">
        <v>78100000</v>
      </c>
      <c r="E12" s="8">
        <v>181505943385</v>
      </c>
      <c r="G12" s="8">
        <v>291675840885</v>
      </c>
      <c r="I12" s="14">
        <v>0</v>
      </c>
      <c r="J12" s="14">
        <v>0</v>
      </c>
      <c r="K12" s="14"/>
      <c r="L12" s="14">
        <v>0</v>
      </c>
      <c r="M12" s="14">
        <v>0</v>
      </c>
      <c r="N12" s="7"/>
      <c r="O12" s="8">
        <v>78100000</v>
      </c>
      <c r="Q12" s="8">
        <v>3351</v>
      </c>
      <c r="S12" s="8">
        <v>181505943385</v>
      </c>
      <c r="U12" s="8">
        <v>260155907055</v>
      </c>
      <c r="W12" s="21">
        <f t="shared" ref="W12:W40" si="0">(U12/$Y$9)*100</f>
        <v>13.621215632695186</v>
      </c>
    </row>
    <row r="13" spans="1:25" ht="18.75" x14ac:dyDescent="0.45">
      <c r="A13" s="18" t="s">
        <v>18</v>
      </c>
      <c r="C13" s="8">
        <v>56020001</v>
      </c>
      <c r="E13" s="8">
        <v>107379447118</v>
      </c>
      <c r="G13" s="8">
        <v>144228506365</v>
      </c>
      <c r="I13" s="14">
        <v>0</v>
      </c>
      <c r="J13" s="14">
        <v>0</v>
      </c>
      <c r="K13" s="14"/>
      <c r="L13" s="14">
        <v>0</v>
      </c>
      <c r="M13" s="14">
        <v>0</v>
      </c>
      <c r="N13" s="7"/>
      <c r="O13" s="8">
        <v>56020001</v>
      </c>
      <c r="Q13" s="8">
        <v>2999</v>
      </c>
      <c r="S13" s="8">
        <v>107379447118</v>
      </c>
      <c r="U13" s="8">
        <v>167004359300</v>
      </c>
      <c r="W13" s="21">
        <f t="shared" si="0"/>
        <v>8.7439966878956312</v>
      </c>
    </row>
    <row r="14" spans="1:25" ht="18.75" x14ac:dyDescent="0.45">
      <c r="A14" s="18" t="s">
        <v>19</v>
      </c>
      <c r="C14" s="8">
        <v>50125053</v>
      </c>
      <c r="E14" s="8">
        <v>129561272188</v>
      </c>
      <c r="G14" s="8">
        <v>226711980653</v>
      </c>
      <c r="I14" s="14">
        <v>0</v>
      </c>
      <c r="J14" s="14">
        <v>0</v>
      </c>
      <c r="K14" s="14"/>
      <c r="L14" s="14">
        <v>0</v>
      </c>
      <c r="M14" s="14">
        <v>0</v>
      </c>
      <c r="N14" s="7"/>
      <c r="O14" s="8">
        <v>50125053</v>
      </c>
      <c r="Q14" s="8">
        <v>5450</v>
      </c>
      <c r="S14" s="8">
        <v>129561272188</v>
      </c>
      <c r="U14" s="8">
        <v>271556108694</v>
      </c>
      <c r="W14" s="21">
        <f t="shared" si="0"/>
        <v>14.218106191663715</v>
      </c>
    </row>
    <row r="15" spans="1:25" ht="18.75" x14ac:dyDescent="0.45">
      <c r="A15" s="18" t="s">
        <v>20</v>
      </c>
      <c r="C15" s="8">
        <v>26800000</v>
      </c>
      <c r="E15" s="8">
        <v>104072456891</v>
      </c>
      <c r="G15" s="8">
        <v>119775867840</v>
      </c>
      <c r="I15" s="14">
        <v>0</v>
      </c>
      <c r="J15" s="14">
        <v>0</v>
      </c>
      <c r="K15" s="14"/>
      <c r="L15" s="14">
        <v>0</v>
      </c>
      <c r="M15" s="14">
        <v>0</v>
      </c>
      <c r="N15" s="7"/>
      <c r="O15" s="8">
        <v>26800000</v>
      </c>
      <c r="Q15" s="8">
        <v>3940</v>
      </c>
      <c r="S15" s="8">
        <v>104072456891</v>
      </c>
      <c r="U15" s="8">
        <v>104963727600</v>
      </c>
      <c r="W15" s="21">
        <f t="shared" si="0"/>
        <v>5.4956798153686233</v>
      </c>
    </row>
    <row r="16" spans="1:25" ht="37.5" x14ac:dyDescent="0.45">
      <c r="A16" s="18" t="s">
        <v>21</v>
      </c>
      <c r="C16" s="8">
        <v>12283333</v>
      </c>
      <c r="E16" s="8">
        <v>35416541781</v>
      </c>
      <c r="G16" s="8">
        <v>42687024102</v>
      </c>
      <c r="I16" s="14">
        <v>0</v>
      </c>
      <c r="J16" s="14">
        <v>0</v>
      </c>
      <c r="K16" s="14"/>
      <c r="L16" s="14">
        <v>0</v>
      </c>
      <c r="M16" s="14">
        <v>0</v>
      </c>
      <c r="N16" s="7"/>
      <c r="O16" s="8">
        <v>12283333</v>
      </c>
      <c r="Q16" s="8">
        <v>2734</v>
      </c>
      <c r="S16" s="8">
        <v>35416541781</v>
      </c>
      <c r="U16" s="8">
        <v>33382815759</v>
      </c>
      <c r="W16" s="21">
        <f t="shared" si="0"/>
        <v>1.7478539581411161</v>
      </c>
    </row>
    <row r="17" spans="1:23" ht="18.75" x14ac:dyDescent="0.45">
      <c r="A17" s="18" t="s">
        <v>22</v>
      </c>
      <c r="C17" s="8">
        <v>3500000</v>
      </c>
      <c r="E17" s="8">
        <v>19097401460</v>
      </c>
      <c r="G17" s="8">
        <v>22649429250</v>
      </c>
      <c r="I17" s="14">
        <v>0</v>
      </c>
      <c r="J17" s="14">
        <v>0</v>
      </c>
      <c r="L17" s="8">
        <v>3500000</v>
      </c>
      <c r="M17" s="8">
        <v>23018533057</v>
      </c>
      <c r="O17" s="14">
        <v>0</v>
      </c>
      <c r="P17" s="14"/>
      <c r="Q17" s="14">
        <v>0</v>
      </c>
      <c r="R17" s="14"/>
      <c r="S17" s="14">
        <v>0</v>
      </c>
      <c r="T17" s="14"/>
      <c r="U17" s="14">
        <v>0</v>
      </c>
      <c r="V17" s="14"/>
      <c r="W17" s="21">
        <f t="shared" si="0"/>
        <v>0</v>
      </c>
    </row>
    <row r="18" spans="1:23" ht="18.75" x14ac:dyDescent="0.45">
      <c r="A18" s="18" t="s">
        <v>23</v>
      </c>
      <c r="C18" s="8">
        <v>470000</v>
      </c>
      <c r="E18" s="8">
        <v>24904489635</v>
      </c>
      <c r="G18" s="8">
        <v>28335892275</v>
      </c>
      <c r="I18" s="14">
        <v>0</v>
      </c>
      <c r="J18" s="14">
        <v>0</v>
      </c>
      <c r="L18" s="8">
        <v>470000</v>
      </c>
      <c r="M18" s="8">
        <v>26394912917</v>
      </c>
      <c r="O18" s="14">
        <v>0</v>
      </c>
      <c r="P18" s="14"/>
      <c r="Q18" s="14">
        <v>0</v>
      </c>
      <c r="R18" s="14"/>
      <c r="S18" s="14">
        <v>0</v>
      </c>
      <c r="T18" s="14"/>
      <c r="U18" s="14">
        <v>0</v>
      </c>
      <c r="V18" s="14"/>
      <c r="W18" s="21">
        <f t="shared" si="0"/>
        <v>0</v>
      </c>
    </row>
    <row r="19" spans="1:23" ht="18.75" x14ac:dyDescent="0.45">
      <c r="A19" s="18" t="s">
        <v>24</v>
      </c>
      <c r="C19" s="8">
        <v>45119240</v>
      </c>
      <c r="E19" s="8">
        <v>98018658824</v>
      </c>
      <c r="G19" s="8">
        <v>156394671680</v>
      </c>
      <c r="I19" s="14">
        <v>0</v>
      </c>
      <c r="J19" s="14">
        <v>0</v>
      </c>
      <c r="L19" s="14">
        <v>0</v>
      </c>
      <c r="M19" s="14">
        <v>0</v>
      </c>
      <c r="N19" s="7"/>
      <c r="O19" s="8">
        <v>45119240</v>
      </c>
      <c r="Q19" s="8">
        <v>2875</v>
      </c>
      <c r="S19" s="8">
        <v>98018658824</v>
      </c>
      <c r="U19" s="8">
        <v>128945994001</v>
      </c>
      <c r="W19" s="21">
        <f t="shared" si="0"/>
        <v>6.7513407984563543</v>
      </c>
    </row>
    <row r="20" spans="1:23" ht="18.75" x14ac:dyDescent="0.45">
      <c r="A20" s="18" t="s">
        <v>25</v>
      </c>
      <c r="C20" s="8">
        <v>4300000</v>
      </c>
      <c r="E20" s="8">
        <v>27085148652</v>
      </c>
      <c r="G20" s="8">
        <v>35349412050</v>
      </c>
      <c r="I20" s="14">
        <v>0</v>
      </c>
      <c r="J20" s="14">
        <v>0</v>
      </c>
      <c r="L20" s="8">
        <v>4300000</v>
      </c>
      <c r="M20" s="8">
        <v>33718213466</v>
      </c>
      <c r="W20" s="21">
        <f t="shared" si="0"/>
        <v>0</v>
      </c>
    </row>
    <row r="21" spans="1:23" ht="18.75" x14ac:dyDescent="0.45">
      <c r="A21" s="18" t="s">
        <v>26</v>
      </c>
      <c r="C21" s="8">
        <v>2700000</v>
      </c>
      <c r="E21" s="8">
        <v>49995354600</v>
      </c>
      <c r="G21" s="8">
        <v>80249656500</v>
      </c>
      <c r="I21" s="14">
        <v>0</v>
      </c>
      <c r="J21" s="14">
        <v>0</v>
      </c>
      <c r="L21" s="8">
        <v>853474</v>
      </c>
      <c r="M21" s="8">
        <v>24429884656</v>
      </c>
      <c r="O21" s="8">
        <v>1846526</v>
      </c>
      <c r="Q21" s="8">
        <v>26850</v>
      </c>
      <c r="S21" s="8">
        <v>34191748944</v>
      </c>
      <c r="U21" s="8">
        <v>49284226723</v>
      </c>
      <c r="W21" s="21">
        <f t="shared" si="0"/>
        <v>2.5804183617583529</v>
      </c>
    </row>
    <row r="22" spans="1:23" ht="37.5" x14ac:dyDescent="0.45">
      <c r="A22" s="18" t="s">
        <v>27</v>
      </c>
      <c r="C22" s="8">
        <v>52551677</v>
      </c>
      <c r="E22" s="8">
        <v>22862732845</v>
      </c>
      <c r="G22" s="8">
        <v>22410528650</v>
      </c>
      <c r="I22" s="14">
        <v>0</v>
      </c>
      <c r="J22" s="14">
        <v>0</v>
      </c>
      <c r="N22" s="7"/>
      <c r="O22" s="8">
        <v>52551677</v>
      </c>
      <c r="Q22" s="8">
        <v>429</v>
      </c>
      <c r="S22" s="8">
        <v>22862732845</v>
      </c>
      <c r="U22" s="8">
        <v>22410528650</v>
      </c>
      <c r="W22" s="21">
        <f t="shared" si="0"/>
        <v>1.1733681031498089</v>
      </c>
    </row>
    <row r="23" spans="1:23" ht="18.75" x14ac:dyDescent="0.45">
      <c r="A23" s="18" t="s">
        <v>28</v>
      </c>
      <c r="C23" s="8">
        <v>6016724</v>
      </c>
      <c r="E23" s="8">
        <v>50308677206</v>
      </c>
      <c r="G23" s="8">
        <v>80144388195</v>
      </c>
      <c r="I23" s="14">
        <v>0</v>
      </c>
      <c r="J23" s="14">
        <v>0</v>
      </c>
      <c r="L23" s="8">
        <v>3000000</v>
      </c>
      <c r="M23" s="8">
        <v>39992225703</v>
      </c>
      <c r="O23" s="8">
        <v>3016724</v>
      </c>
      <c r="Q23" s="8">
        <v>13960</v>
      </c>
      <c r="S23" s="8">
        <v>25224257243</v>
      </c>
      <c r="U23" s="8">
        <v>41862891911</v>
      </c>
      <c r="W23" s="21">
        <f t="shared" si="0"/>
        <v>2.191852893839501</v>
      </c>
    </row>
    <row r="24" spans="1:23" ht="37.5" x14ac:dyDescent="0.45">
      <c r="A24" s="18" t="s">
        <v>29</v>
      </c>
      <c r="C24" s="8">
        <v>2000000</v>
      </c>
      <c r="E24" s="8">
        <v>30905809019</v>
      </c>
      <c r="G24" s="8">
        <v>48870872250</v>
      </c>
      <c r="I24" s="14">
        <v>0</v>
      </c>
      <c r="J24" s="14">
        <v>0</v>
      </c>
      <c r="L24" s="14">
        <v>0</v>
      </c>
      <c r="M24" s="14">
        <v>0</v>
      </c>
      <c r="N24" s="7"/>
      <c r="O24" s="8">
        <v>2000000</v>
      </c>
      <c r="Q24" s="8">
        <v>20820</v>
      </c>
      <c r="S24" s="8">
        <v>30905809019</v>
      </c>
      <c r="U24" s="8">
        <v>41590552500</v>
      </c>
      <c r="W24" s="21">
        <f t="shared" si="0"/>
        <v>2.1775937755880443</v>
      </c>
    </row>
    <row r="25" spans="1:23" ht="18.75" x14ac:dyDescent="0.45">
      <c r="A25" s="18" t="s">
        <v>30</v>
      </c>
      <c r="C25" s="8">
        <v>1900000</v>
      </c>
      <c r="E25" s="8">
        <v>40048833454</v>
      </c>
      <c r="G25" s="8">
        <v>40149108507</v>
      </c>
      <c r="I25" s="14">
        <v>0</v>
      </c>
      <c r="J25" s="14">
        <v>0</v>
      </c>
      <c r="L25" s="8">
        <v>1900000</v>
      </c>
      <c r="M25" s="8">
        <v>40600251275</v>
      </c>
      <c r="O25" s="16">
        <v>0</v>
      </c>
      <c r="Q25" s="8">
        <v>18257</v>
      </c>
      <c r="S25" s="8">
        <v>-659</v>
      </c>
      <c r="U25" s="8">
        <v>-659</v>
      </c>
      <c r="W25" s="21">
        <f t="shared" si="0"/>
        <v>-3.4503852722623033E-8</v>
      </c>
    </row>
    <row r="26" spans="1:23" ht="18.75" x14ac:dyDescent="0.45">
      <c r="A26" s="18" t="s">
        <v>31</v>
      </c>
      <c r="C26" s="8">
        <v>2700000</v>
      </c>
      <c r="E26" s="8">
        <v>40000147026</v>
      </c>
      <c r="G26" s="8">
        <v>46182973620</v>
      </c>
      <c r="I26" s="14">
        <v>0</v>
      </c>
      <c r="J26" s="14">
        <v>0</v>
      </c>
      <c r="L26" s="8">
        <v>2700000</v>
      </c>
      <c r="M26" s="8">
        <v>45180999182</v>
      </c>
      <c r="O26" s="16">
        <v>0</v>
      </c>
      <c r="Q26" s="8">
        <v>16186</v>
      </c>
      <c r="S26" s="8">
        <v>-656</v>
      </c>
      <c r="U26" s="8">
        <v>-656</v>
      </c>
      <c r="W26" s="21">
        <f t="shared" si="0"/>
        <v>-3.4346779037998046E-8</v>
      </c>
    </row>
    <row r="27" spans="1:23" ht="18.75" x14ac:dyDescent="0.45">
      <c r="A27" s="18" t="s">
        <v>32</v>
      </c>
      <c r="C27" s="8">
        <v>100000</v>
      </c>
      <c r="E27" s="8">
        <v>13418566798</v>
      </c>
      <c r="G27" s="8">
        <v>19652202000</v>
      </c>
      <c r="I27" s="14">
        <v>0</v>
      </c>
      <c r="J27" s="14">
        <v>0</v>
      </c>
      <c r="L27" s="8">
        <v>15000</v>
      </c>
      <c r="M27" s="8">
        <v>2884370756</v>
      </c>
      <c r="O27" s="8">
        <v>85000</v>
      </c>
      <c r="Q27" s="8">
        <v>164000</v>
      </c>
      <c r="S27" s="8">
        <v>11405781778</v>
      </c>
      <c r="U27" s="8">
        <v>13923446250</v>
      </c>
      <c r="W27" s="21">
        <f t="shared" si="0"/>
        <v>0.72900233505517154</v>
      </c>
    </row>
    <row r="28" spans="1:23" ht="18.75" x14ac:dyDescent="0.45">
      <c r="A28" s="18" t="s">
        <v>33</v>
      </c>
      <c r="C28" s="8">
        <v>60000</v>
      </c>
      <c r="E28" s="8">
        <v>978306889</v>
      </c>
      <c r="G28" s="8">
        <v>975163050</v>
      </c>
      <c r="I28" s="14">
        <v>0</v>
      </c>
      <c r="J28" s="14">
        <v>0</v>
      </c>
      <c r="L28" s="8">
        <v>60000</v>
      </c>
      <c r="M28" s="8">
        <v>1076096523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21">
        <f t="shared" si="0"/>
        <v>0</v>
      </c>
    </row>
    <row r="29" spans="1:23" ht="18.75" x14ac:dyDescent="0.45">
      <c r="A29" s="18" t="s">
        <v>34</v>
      </c>
      <c r="C29" s="8">
        <v>7100000</v>
      </c>
      <c r="E29" s="8">
        <v>19815478618</v>
      </c>
      <c r="G29" s="8">
        <v>32500961775</v>
      </c>
      <c r="I29" s="14">
        <v>0</v>
      </c>
      <c r="J29" s="14">
        <v>0</v>
      </c>
      <c r="L29" s="8">
        <v>200000</v>
      </c>
      <c r="M29" s="8">
        <v>870290780</v>
      </c>
      <c r="O29" s="8">
        <v>6900000</v>
      </c>
      <c r="Q29" s="8">
        <v>4024</v>
      </c>
      <c r="S29" s="8">
        <v>19257296122</v>
      </c>
      <c r="U29" s="8">
        <v>27600394680</v>
      </c>
      <c r="W29" s="21">
        <f t="shared" si="0"/>
        <v>1.4450985631638669</v>
      </c>
    </row>
    <row r="30" spans="1:23" ht="18.75" x14ac:dyDescent="0.45">
      <c r="A30" s="18" t="s">
        <v>35</v>
      </c>
      <c r="C30" s="8">
        <v>3577358</v>
      </c>
      <c r="E30" s="8">
        <v>15597218073</v>
      </c>
      <c r="G30" s="8">
        <v>23754565769</v>
      </c>
      <c r="I30" s="14">
        <v>0</v>
      </c>
      <c r="J30" s="14">
        <v>0</v>
      </c>
      <c r="L30" s="14">
        <v>0</v>
      </c>
      <c r="M30" s="14">
        <v>0</v>
      </c>
      <c r="N30" s="7"/>
      <c r="O30" s="8">
        <v>3577358</v>
      </c>
      <c r="Q30" s="8">
        <v>5810</v>
      </c>
      <c r="S30" s="8">
        <v>15597218073</v>
      </c>
      <c r="U30" s="8">
        <v>20660782503</v>
      </c>
      <c r="W30" s="21">
        <f t="shared" si="0"/>
        <v>1.0817550783272518</v>
      </c>
    </row>
    <row r="31" spans="1:23" ht="18.75" x14ac:dyDescent="0.45">
      <c r="A31" s="18" t="s">
        <v>36</v>
      </c>
      <c r="C31" s="8">
        <v>1180000</v>
      </c>
      <c r="E31" s="8">
        <v>19978822123</v>
      </c>
      <c r="G31" s="8">
        <v>20925945360</v>
      </c>
      <c r="I31" s="14">
        <v>0</v>
      </c>
      <c r="J31" s="14">
        <v>0</v>
      </c>
      <c r="L31" s="14">
        <v>0</v>
      </c>
      <c r="M31" s="14">
        <v>0</v>
      </c>
      <c r="N31" s="7"/>
      <c r="O31" s="8">
        <v>1180000</v>
      </c>
      <c r="Q31" s="8">
        <v>16710</v>
      </c>
      <c r="S31" s="8">
        <v>19978822123</v>
      </c>
      <c r="U31" s="8">
        <v>19600479090</v>
      </c>
      <c r="W31" s="21">
        <f t="shared" si="0"/>
        <v>1.0262398236937971</v>
      </c>
    </row>
    <row r="32" spans="1:23" ht="18.75" x14ac:dyDescent="0.45">
      <c r="A32" s="18" t="s">
        <v>37</v>
      </c>
      <c r="C32" s="8">
        <v>3700000</v>
      </c>
      <c r="E32" s="8">
        <v>29334595943</v>
      </c>
      <c r="G32" s="8">
        <v>46121931900</v>
      </c>
      <c r="I32" s="14">
        <v>0</v>
      </c>
      <c r="J32" s="14">
        <v>0</v>
      </c>
      <c r="L32" s="8">
        <v>604116</v>
      </c>
      <c r="M32" s="8">
        <v>8041634610</v>
      </c>
      <c r="O32" s="8">
        <v>3095884</v>
      </c>
      <c r="Q32" s="8">
        <v>12520</v>
      </c>
      <c r="S32" s="8">
        <v>24545001683</v>
      </c>
      <c r="U32" s="8">
        <v>38529842897</v>
      </c>
      <c r="W32" s="21">
        <f t="shared" si="0"/>
        <v>2.0173414639512766</v>
      </c>
    </row>
    <row r="33" spans="1:23" ht="18.75" x14ac:dyDescent="0.45">
      <c r="A33" s="18" t="s">
        <v>38</v>
      </c>
      <c r="C33" s="8">
        <v>850000</v>
      </c>
      <c r="E33" s="8">
        <v>3655823754</v>
      </c>
      <c r="G33" s="8">
        <v>7680527325</v>
      </c>
      <c r="I33" s="14">
        <v>0</v>
      </c>
      <c r="J33" s="14">
        <v>0</v>
      </c>
      <c r="L33" s="8">
        <v>850000</v>
      </c>
      <c r="M33" s="8">
        <v>8719767954</v>
      </c>
      <c r="W33" s="21">
        <f t="shared" si="0"/>
        <v>0</v>
      </c>
    </row>
    <row r="34" spans="1:23" ht="18.75" x14ac:dyDescent="0.45">
      <c r="A34" s="18" t="s">
        <v>39</v>
      </c>
      <c r="C34" s="8">
        <v>2800000</v>
      </c>
      <c r="E34" s="8">
        <v>37232726390</v>
      </c>
      <c r="G34" s="8">
        <v>55778133600</v>
      </c>
      <c r="I34" s="14">
        <v>0</v>
      </c>
      <c r="J34" s="14">
        <v>0</v>
      </c>
      <c r="L34" s="14">
        <v>0</v>
      </c>
      <c r="M34" s="14">
        <v>0</v>
      </c>
      <c r="N34" s="7"/>
      <c r="O34" s="8">
        <v>2800000</v>
      </c>
      <c r="Q34" s="8">
        <v>16290</v>
      </c>
      <c r="S34" s="8">
        <v>37232726390</v>
      </c>
      <c r="U34" s="8">
        <v>45340608600</v>
      </c>
      <c r="W34" s="21">
        <f t="shared" si="0"/>
        <v>2.3739388186471859</v>
      </c>
    </row>
    <row r="35" spans="1:23" ht="18.75" x14ac:dyDescent="0.45">
      <c r="A35" s="18" t="s">
        <v>40</v>
      </c>
      <c r="C35" s="8">
        <v>3363000</v>
      </c>
      <c r="E35" s="8">
        <v>115208706039</v>
      </c>
      <c r="G35" s="8">
        <v>135290811370</v>
      </c>
      <c r="I35" s="14">
        <v>0</v>
      </c>
      <c r="J35" s="14">
        <v>0</v>
      </c>
      <c r="L35" s="14">
        <v>0</v>
      </c>
      <c r="M35" s="14">
        <v>0</v>
      </c>
      <c r="N35" s="7"/>
      <c r="O35" s="8">
        <v>3363000</v>
      </c>
      <c r="Q35" s="8">
        <v>35340</v>
      </c>
      <c r="S35" s="8">
        <v>115208706039</v>
      </c>
      <c r="U35" s="8">
        <v>118141271901</v>
      </c>
      <c r="W35" s="21">
        <f t="shared" si="0"/>
        <v>6.1856282945909973</v>
      </c>
    </row>
    <row r="36" spans="1:23" ht="18.75" x14ac:dyDescent="0.45">
      <c r="A36" s="18" t="s">
        <v>41</v>
      </c>
      <c r="C36" s="8">
        <v>397772</v>
      </c>
      <c r="E36" s="8">
        <v>1592485456</v>
      </c>
      <c r="G36" s="8">
        <v>4163617352</v>
      </c>
      <c r="I36" s="14">
        <v>0</v>
      </c>
      <c r="J36" s="14">
        <v>0</v>
      </c>
      <c r="L36" s="8">
        <v>397772</v>
      </c>
      <c r="M36" s="8">
        <v>4738126337</v>
      </c>
      <c r="O36" s="14">
        <v>0</v>
      </c>
      <c r="P36" s="14">
        <v>0</v>
      </c>
      <c r="Q36" s="14">
        <v>0</v>
      </c>
      <c r="R36" s="14">
        <v>0</v>
      </c>
      <c r="S36" s="14">
        <v>0</v>
      </c>
      <c r="T36" s="14">
        <v>0</v>
      </c>
      <c r="U36" s="14">
        <v>0</v>
      </c>
      <c r="V36" s="14">
        <v>0</v>
      </c>
      <c r="W36" s="21">
        <f t="shared" si="0"/>
        <v>0</v>
      </c>
    </row>
    <row r="37" spans="1:23" ht="18.75" x14ac:dyDescent="0.45">
      <c r="A37" s="18" t="s">
        <v>42</v>
      </c>
      <c r="C37" s="8">
        <v>1239097</v>
      </c>
      <c r="E37" s="8">
        <v>3261129943</v>
      </c>
      <c r="G37" s="8">
        <v>6048998395</v>
      </c>
      <c r="I37" s="14">
        <v>0</v>
      </c>
      <c r="J37" s="14">
        <v>0</v>
      </c>
      <c r="L37" s="8">
        <v>1239097</v>
      </c>
      <c r="M37" s="8">
        <v>5126630520</v>
      </c>
      <c r="O37" s="14">
        <v>0</v>
      </c>
      <c r="P37" s="14">
        <v>0</v>
      </c>
      <c r="Q37" s="14">
        <v>0</v>
      </c>
      <c r="R37" s="14">
        <v>0</v>
      </c>
      <c r="S37" s="14">
        <v>0</v>
      </c>
      <c r="T37" s="14">
        <v>0</v>
      </c>
      <c r="U37" s="14">
        <v>0</v>
      </c>
      <c r="V37" s="14">
        <v>0</v>
      </c>
      <c r="W37" s="21">
        <f t="shared" si="0"/>
        <v>0</v>
      </c>
    </row>
    <row r="38" spans="1:23" ht="18.75" x14ac:dyDescent="0.45">
      <c r="A38" s="18" t="s">
        <v>43</v>
      </c>
      <c r="C38" s="8">
        <v>146492</v>
      </c>
      <c r="E38" s="8">
        <v>29287141981</v>
      </c>
      <c r="G38" s="8">
        <v>26271371421</v>
      </c>
      <c r="I38" s="14">
        <v>0</v>
      </c>
      <c r="J38" s="14">
        <v>0</v>
      </c>
      <c r="L38" s="14">
        <v>0</v>
      </c>
      <c r="M38" s="14">
        <v>0</v>
      </c>
      <c r="N38" s="7"/>
      <c r="O38" s="8">
        <v>146492</v>
      </c>
      <c r="Q38" s="8">
        <v>163680</v>
      </c>
      <c r="S38" s="8">
        <v>29287141981</v>
      </c>
      <c r="U38" s="8">
        <v>23835142587</v>
      </c>
      <c r="W38" s="21">
        <f t="shared" si="0"/>
        <v>1.2479578899007104</v>
      </c>
    </row>
    <row r="39" spans="1:23" ht="18.75" x14ac:dyDescent="0.45">
      <c r="A39" s="18" t="s">
        <v>44</v>
      </c>
      <c r="C39" s="8">
        <v>2410000</v>
      </c>
      <c r="E39" s="8">
        <v>48513636463</v>
      </c>
      <c r="G39" s="8">
        <v>65545271280</v>
      </c>
      <c r="I39" s="14">
        <v>0</v>
      </c>
      <c r="J39" s="14">
        <v>0</v>
      </c>
      <c r="L39" s="8">
        <v>300348</v>
      </c>
      <c r="M39" s="8">
        <v>7631340294</v>
      </c>
      <c r="O39" s="8">
        <v>2109652</v>
      </c>
      <c r="Q39" s="8">
        <v>25230</v>
      </c>
      <c r="S39" s="8">
        <v>42467589291</v>
      </c>
      <c r="U39" s="8">
        <v>52909822166</v>
      </c>
      <c r="W39" s="21">
        <f t="shared" si="0"/>
        <v>2.7702469068222149</v>
      </c>
    </row>
    <row r="40" spans="1:23" ht="18.75" x14ac:dyDescent="0.45">
      <c r="A40" s="18" t="s">
        <v>45</v>
      </c>
      <c r="C40" s="8">
        <v>2100000</v>
      </c>
      <c r="E40" s="8">
        <v>7881796400</v>
      </c>
      <c r="G40" s="8">
        <v>12024028800</v>
      </c>
      <c r="I40" s="14">
        <v>0</v>
      </c>
      <c r="J40" s="14">
        <v>0</v>
      </c>
      <c r="L40" s="14">
        <v>0</v>
      </c>
      <c r="M40" s="14">
        <v>0</v>
      </c>
      <c r="N40" s="7"/>
      <c r="O40" s="8">
        <v>2100000</v>
      </c>
      <c r="Q40" s="8">
        <v>5250</v>
      </c>
      <c r="S40" s="8">
        <v>7881796400</v>
      </c>
      <c r="U40" s="8">
        <v>10959401250</v>
      </c>
      <c r="W40" s="21">
        <f t="shared" si="0"/>
        <v>0.57381117854041097</v>
      </c>
    </row>
    <row r="41" spans="1:23" ht="18.75" x14ac:dyDescent="0.45">
      <c r="A41" s="19" t="s">
        <v>46</v>
      </c>
      <c r="C41" s="4">
        <f>SUM(C11:$C$40)</f>
        <v>396535613</v>
      </c>
      <c r="E41" s="4">
        <f>SUM(E11:$E$40)</f>
        <v>1396652255859</v>
      </c>
      <c r="G41" s="4">
        <f>SUM(G11:$G$40)</f>
        <v>1947403974324</v>
      </c>
      <c r="I41" s="15">
        <f>SUM(I11:$I$40)</f>
        <v>0</v>
      </c>
      <c r="J41" s="15">
        <f>SUM(J11:$J$40)</f>
        <v>0</v>
      </c>
      <c r="L41" s="4">
        <f>SUM(L11:$L$40)</f>
        <v>20389807</v>
      </c>
      <c r="M41" s="4">
        <f>SUM(M11:$M$40)</f>
        <v>272423278030</v>
      </c>
      <c r="O41" s="4">
        <f>SUM(O11:$O$40)</f>
        <v>376145806</v>
      </c>
      <c r="Q41" s="4">
        <f>SUM(Q11:$Q$40)</f>
        <v>572115</v>
      </c>
      <c r="S41" s="4">
        <f>SUM(S11:$S$40)</f>
        <v>1181733853708</v>
      </c>
      <c r="U41" s="4">
        <f>SUM(U11:$U$40)</f>
        <v>1615949265698</v>
      </c>
      <c r="W41" s="23">
        <f>SUM(W11:W40)</f>
        <v>84.607701776744506</v>
      </c>
    </row>
    <row r="42" spans="1:23" ht="19.5" thickTop="1" x14ac:dyDescent="0.45">
      <c r="C42" s="5"/>
      <c r="E42" s="5"/>
      <c r="G42" s="5"/>
      <c r="I42" s="5"/>
      <c r="J42" s="5"/>
      <c r="L42" s="5"/>
      <c r="M42" s="5"/>
      <c r="O42" s="5"/>
      <c r="Q42" s="5"/>
      <c r="S42" s="5"/>
      <c r="U42" s="5"/>
      <c r="W42" s="24"/>
    </row>
    <row r="43" spans="1:23" x14ac:dyDescent="0.45">
      <c r="S43" s="25"/>
      <c r="U43" s="20"/>
    </row>
    <row r="44" spans="1:23" x14ac:dyDescent="0.45">
      <c r="S44" s="20"/>
    </row>
    <row r="45" spans="1:23" x14ac:dyDescent="0.45">
      <c r="U45" s="20"/>
    </row>
    <row r="46" spans="1:23" x14ac:dyDescent="0.45">
      <c r="U46" s="20"/>
    </row>
    <row r="47" spans="1:23" x14ac:dyDescent="0.45">
      <c r="U47" s="20"/>
    </row>
    <row r="49" spans="21:21" x14ac:dyDescent="0.45">
      <c r="U49" s="20"/>
    </row>
  </sheetData>
  <mergeCells count="19">
    <mergeCell ref="A1:W1"/>
    <mergeCell ref="A2:W2"/>
    <mergeCell ref="A3:W3"/>
    <mergeCell ref="A5:W5"/>
    <mergeCell ref="A6:W6"/>
    <mergeCell ref="C8:G8"/>
    <mergeCell ref="I8:M8"/>
    <mergeCell ref="O8:W8"/>
    <mergeCell ref="A9:A10"/>
    <mergeCell ref="C9:C10"/>
    <mergeCell ref="E9:E10"/>
    <mergeCell ref="G9:G10"/>
    <mergeCell ref="I9:J9"/>
    <mergeCell ref="L9:M9"/>
    <mergeCell ref="O9:O10"/>
    <mergeCell ref="Q9:Q10"/>
    <mergeCell ref="S9:S10"/>
    <mergeCell ref="U9:U10"/>
    <mergeCell ref="W9:W10"/>
  </mergeCells>
  <pageMargins left="0.7" right="0.7" top="0.75" bottom="0.75" header="0.3" footer="0.3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5"/>
  <sheetViews>
    <sheetView rightToLeft="1" topLeftCell="R1" workbookViewId="0">
      <selection activeCell="AK9" sqref="AK9"/>
    </sheetView>
  </sheetViews>
  <sheetFormatPr defaultRowHeight="18" x14ac:dyDescent="0.45"/>
  <cols>
    <col min="1" max="1" width="23.5703125" style="1" customWidth="1"/>
    <col min="2" max="2" width="1.42578125" style="1" customWidth="1"/>
    <col min="3" max="3" width="8.5703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1.42578125" style="1" customWidth="1"/>
    <col min="10" max="10" width="1.42578125" style="1" customWidth="1"/>
    <col min="11" max="11" width="7.140625" style="1" customWidth="1"/>
    <col min="12" max="12" width="1.42578125" style="1" customWidth="1"/>
    <col min="13" max="13" width="7.140625" style="1" customWidth="1"/>
    <col min="14" max="14" width="1.42578125" style="1" customWidth="1"/>
    <col min="15" max="15" width="11.42578125" style="1" customWidth="1"/>
    <col min="16" max="16" width="1.42578125" style="1" customWidth="1"/>
    <col min="17" max="17" width="18.42578125" style="1" customWidth="1"/>
    <col min="18" max="18" width="1.42578125" style="1" customWidth="1"/>
    <col min="19" max="19" width="18.42578125" style="1" customWidth="1"/>
    <col min="20" max="20" width="1.42578125" style="1" customWidth="1"/>
    <col min="21" max="21" width="11.42578125" style="1" customWidth="1"/>
    <col min="22" max="22" width="18.42578125" style="1" customWidth="1"/>
    <col min="23" max="23" width="1.42578125" style="1" customWidth="1"/>
    <col min="24" max="24" width="11.42578125" style="1" customWidth="1"/>
    <col min="25" max="25" width="18.42578125" style="1" customWidth="1"/>
    <col min="26" max="26" width="1.42578125" style="1" customWidth="1"/>
    <col min="27" max="27" width="11.42578125" style="1" customWidth="1"/>
    <col min="28" max="28" width="1.42578125" style="1" customWidth="1"/>
    <col min="29" max="29" width="11.42578125" style="1" customWidth="1"/>
    <col min="30" max="30" width="1.42578125" style="1" customWidth="1"/>
    <col min="31" max="31" width="18.42578125" style="1" customWidth="1"/>
    <col min="32" max="32" width="1.42578125" style="1" customWidth="1"/>
    <col min="33" max="33" width="18.42578125" style="1" customWidth="1"/>
    <col min="34" max="34" width="1.42578125" style="1" customWidth="1"/>
    <col min="35" max="35" width="16.5703125" style="22" bestFit="1" customWidth="1"/>
    <col min="36" max="16384" width="9.140625" style="1"/>
  </cols>
  <sheetData>
    <row r="1" spans="1:37" ht="20.100000000000001" customHeight="1" x14ac:dyDescent="0.45">
      <c r="A1" s="43" t="s">
        <v>143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</row>
    <row r="2" spans="1:37" ht="20.100000000000001" customHeight="1" x14ac:dyDescent="0.45">
      <c r="A2" s="4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</row>
    <row r="3" spans="1:37" ht="20.100000000000001" customHeight="1" x14ac:dyDescent="0.45">
      <c r="A3" s="4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</row>
    <row r="5" spans="1:37" ht="21" x14ac:dyDescent="0.45">
      <c r="A5" s="44" t="s">
        <v>49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</row>
    <row r="7" spans="1:37" ht="21" x14ac:dyDescent="0.45">
      <c r="C7" s="34" t="s">
        <v>50</v>
      </c>
      <c r="D7" s="35"/>
      <c r="E7" s="35"/>
      <c r="F7" s="35"/>
      <c r="G7" s="35"/>
      <c r="H7" s="35"/>
      <c r="I7" s="35"/>
      <c r="J7" s="35"/>
      <c r="K7" s="35"/>
      <c r="L7" s="35"/>
      <c r="M7" s="35"/>
      <c r="O7" s="34" t="s">
        <v>4</v>
      </c>
      <c r="P7" s="35"/>
      <c r="Q7" s="35"/>
      <c r="R7" s="35"/>
      <c r="S7" s="35"/>
      <c r="U7" s="34" t="s">
        <v>5</v>
      </c>
      <c r="V7" s="35"/>
      <c r="W7" s="35"/>
      <c r="X7" s="35"/>
      <c r="Y7" s="35"/>
      <c r="AA7" s="34" t="s">
        <v>6</v>
      </c>
      <c r="AB7" s="35"/>
      <c r="AC7" s="35"/>
      <c r="AD7" s="35"/>
      <c r="AE7" s="35"/>
      <c r="AF7" s="35"/>
      <c r="AG7" s="35"/>
      <c r="AH7" s="35"/>
      <c r="AI7" s="35"/>
    </row>
    <row r="8" spans="1:37" ht="18.75" x14ac:dyDescent="0.45">
      <c r="A8" s="38" t="s">
        <v>51</v>
      </c>
      <c r="C8" s="40" t="s">
        <v>52</v>
      </c>
      <c r="E8" s="40" t="s">
        <v>53</v>
      </c>
      <c r="G8" s="40" t="s">
        <v>54</v>
      </c>
      <c r="I8" s="40" t="s">
        <v>55</v>
      </c>
      <c r="K8" s="40" t="s">
        <v>56</v>
      </c>
      <c r="M8" s="40" t="s">
        <v>48</v>
      </c>
      <c r="O8" s="38" t="s">
        <v>8</v>
      </c>
      <c r="Q8" s="38" t="s">
        <v>9</v>
      </c>
      <c r="S8" s="38" t="s">
        <v>10</v>
      </c>
      <c r="U8" s="38" t="s">
        <v>11</v>
      </c>
      <c r="V8" s="33"/>
      <c r="X8" s="38" t="s">
        <v>12</v>
      </c>
      <c r="Y8" s="33"/>
      <c r="AA8" s="38" t="s">
        <v>8</v>
      </c>
      <c r="AC8" s="40" t="s">
        <v>57</v>
      </c>
      <c r="AE8" s="38" t="s">
        <v>9</v>
      </c>
      <c r="AG8" s="38" t="s">
        <v>10</v>
      </c>
      <c r="AI8" s="45" t="s">
        <v>141</v>
      </c>
    </row>
    <row r="9" spans="1:37" ht="18.75" x14ac:dyDescent="0.45">
      <c r="A9" s="39"/>
      <c r="C9" s="39"/>
      <c r="E9" s="39"/>
      <c r="G9" s="39"/>
      <c r="I9" s="39"/>
      <c r="K9" s="39"/>
      <c r="M9" s="39"/>
      <c r="O9" s="39"/>
      <c r="Q9" s="39"/>
      <c r="S9" s="39"/>
      <c r="U9" s="12" t="s">
        <v>8</v>
      </c>
      <c r="V9" s="12" t="s">
        <v>9</v>
      </c>
      <c r="X9" s="12" t="s">
        <v>8</v>
      </c>
      <c r="Y9" s="12" t="s">
        <v>15</v>
      </c>
      <c r="AA9" s="39"/>
      <c r="AC9" s="39"/>
      <c r="AE9" s="39"/>
      <c r="AG9" s="39"/>
      <c r="AI9" s="42"/>
      <c r="AK9" s="1">
        <v>1909931639512</v>
      </c>
    </row>
    <row r="10" spans="1:37" ht="37.5" x14ac:dyDescent="0.45">
      <c r="A10" s="13" t="s">
        <v>58</v>
      </c>
      <c r="C10" s="7" t="s">
        <v>59</v>
      </c>
      <c r="E10" s="7" t="s">
        <v>60</v>
      </c>
      <c r="G10" s="7" t="s">
        <v>61</v>
      </c>
      <c r="I10" s="7" t="s">
        <v>62</v>
      </c>
      <c r="K10" s="7" t="s">
        <v>63</v>
      </c>
      <c r="O10" s="8">
        <v>1700</v>
      </c>
      <c r="Q10" s="8">
        <v>1152808908</v>
      </c>
      <c r="S10" s="8">
        <v>1245109283</v>
      </c>
      <c r="U10" s="14">
        <v>0</v>
      </c>
      <c r="V10" s="14">
        <v>0</v>
      </c>
      <c r="X10" s="14">
        <v>0</v>
      </c>
      <c r="Y10" s="14">
        <v>0</v>
      </c>
      <c r="Z10" s="7"/>
      <c r="AA10" s="8">
        <v>1700</v>
      </c>
      <c r="AC10" s="8">
        <v>754930</v>
      </c>
      <c r="AE10" s="8">
        <v>1152808908</v>
      </c>
      <c r="AG10" s="8">
        <v>1283148387</v>
      </c>
      <c r="AI10" s="21">
        <f>(AG10/$AK$9)*100</f>
        <v>6.7182948355567998E-2</v>
      </c>
    </row>
    <row r="11" spans="1:37" ht="46.5" customHeight="1" x14ac:dyDescent="0.45">
      <c r="A11" s="13" t="s">
        <v>64</v>
      </c>
      <c r="C11" s="7" t="s">
        <v>65</v>
      </c>
      <c r="E11" s="7" t="s">
        <v>66</v>
      </c>
      <c r="G11" s="7" t="s">
        <v>67</v>
      </c>
      <c r="I11" s="7" t="s">
        <v>68</v>
      </c>
      <c r="K11" s="7" t="s">
        <v>69</v>
      </c>
      <c r="O11" s="14">
        <v>0</v>
      </c>
      <c r="P11" s="14"/>
      <c r="Q11" s="14">
        <v>0</v>
      </c>
      <c r="R11" s="14"/>
      <c r="S11" s="14">
        <v>0</v>
      </c>
      <c r="T11" s="7"/>
      <c r="U11" s="8">
        <v>250000</v>
      </c>
      <c r="V11" s="8">
        <v>250029312500</v>
      </c>
      <c r="X11" s="16">
        <v>0</v>
      </c>
      <c r="Y11" s="16">
        <v>0</v>
      </c>
      <c r="AA11" s="8">
        <v>250000</v>
      </c>
      <c r="AC11" s="8">
        <v>1000000</v>
      </c>
      <c r="AE11" s="8">
        <v>250029312500</v>
      </c>
      <c r="AG11" s="8">
        <v>249954687500</v>
      </c>
      <c r="AI11" s="21">
        <f>(AG11/$AK$9)*100</f>
        <v>13.087101251637732</v>
      </c>
    </row>
    <row r="12" spans="1:37" ht="18.75" x14ac:dyDescent="0.45">
      <c r="A12" s="4" t="s">
        <v>46</v>
      </c>
      <c r="O12" s="4">
        <f>SUM(O10:$O$11)</f>
        <v>1700</v>
      </c>
      <c r="Q12" s="4">
        <f>SUM(Q10:$Q$11)</f>
        <v>1152808908</v>
      </c>
      <c r="S12" s="4">
        <f>SUM(S10:$S$11)</f>
        <v>1245109283</v>
      </c>
      <c r="U12" s="4">
        <f>SUM(U10:$U$11)</f>
        <v>250000</v>
      </c>
      <c r="V12" s="4">
        <f>SUM(V10:$V$11)</f>
        <v>250029312500</v>
      </c>
      <c r="X12" s="15">
        <f>SUM(X10:$X$11)</f>
        <v>0</v>
      </c>
      <c r="Y12" s="15">
        <f>SUM(Y10:$Y$11)</f>
        <v>0</v>
      </c>
      <c r="AA12" s="4">
        <f>SUM(AA10:$AA$11)</f>
        <v>251700</v>
      </c>
      <c r="AC12" s="4">
        <f>SUM(AC10:$AC$11)</f>
        <v>1754930</v>
      </c>
      <c r="AE12" s="4">
        <f>SUM(AE10:$AE$11)</f>
        <v>251182121408</v>
      </c>
      <c r="AG12" s="4">
        <f>SUM(AG10:$AG$11)</f>
        <v>251237835887</v>
      </c>
      <c r="AI12" s="23">
        <f>SUM(AI10:AI11)</f>
        <v>13.154284199993299</v>
      </c>
    </row>
    <row r="13" spans="1:37" ht="18.75" x14ac:dyDescent="0.45">
      <c r="O13" s="5"/>
      <c r="Q13" s="5"/>
      <c r="S13" s="5"/>
      <c r="U13" s="5"/>
      <c r="V13" s="5"/>
      <c r="X13" s="5"/>
      <c r="Y13" s="5"/>
      <c r="AA13" s="5"/>
      <c r="AC13" s="5"/>
      <c r="AE13" s="5"/>
      <c r="AG13" s="5"/>
      <c r="AI13" s="24"/>
    </row>
    <row r="15" spans="1:37" x14ac:dyDescent="0.45">
      <c r="AG15" s="20"/>
    </row>
  </sheetData>
  <mergeCells count="25">
    <mergeCell ref="A1:AI1"/>
    <mergeCell ref="A2:AI2"/>
    <mergeCell ref="A3:AI3"/>
    <mergeCell ref="A5:AI5"/>
    <mergeCell ref="C7:M7"/>
    <mergeCell ref="O7:S7"/>
    <mergeCell ref="U7:Y7"/>
    <mergeCell ref="AA7:AI7"/>
    <mergeCell ref="A8:A9"/>
    <mergeCell ref="C8:C9"/>
    <mergeCell ref="E8:E9"/>
    <mergeCell ref="G8:G9"/>
    <mergeCell ref="I8:I9"/>
    <mergeCell ref="K8:K9"/>
    <mergeCell ref="M8:M9"/>
    <mergeCell ref="O8:O9"/>
    <mergeCell ref="Q8:Q9"/>
    <mergeCell ref="S8:S9"/>
    <mergeCell ref="AG8:AG9"/>
    <mergeCell ref="AI8:AI9"/>
    <mergeCell ref="U8:V8"/>
    <mergeCell ref="X8:Y8"/>
    <mergeCell ref="AA8:AA9"/>
    <mergeCell ref="AC8:AC9"/>
    <mergeCell ref="AE8:AE9"/>
  </mergeCells>
  <pageMargins left="0.7" right="0.7" top="0.75" bottom="0.75" header="0.3" footer="0.3"/>
  <pageSetup paperSize="9" scale="4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2"/>
  <sheetViews>
    <sheetView rightToLeft="1" workbookViewId="0">
      <selection activeCell="A9" sqref="A9:A10"/>
    </sheetView>
  </sheetViews>
  <sheetFormatPr defaultRowHeight="18" x14ac:dyDescent="0.45"/>
  <cols>
    <col min="1" max="1" width="29" style="1" customWidth="1"/>
    <col min="2" max="2" width="1.42578125" style="1" customWidth="1"/>
    <col min="3" max="3" width="18.42578125" style="1" customWidth="1"/>
    <col min="4" max="4" width="1.42578125" style="1" customWidth="1"/>
    <col min="5" max="5" width="10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1.42578125" style="1" customWidth="1"/>
    <col min="10" max="10" width="1.42578125" style="1" customWidth="1"/>
    <col min="11" max="11" width="18.42578125" style="1" customWidth="1"/>
    <col min="12" max="12" width="1.42578125" style="1" customWidth="1"/>
    <col min="13" max="13" width="18.42578125" style="1" customWidth="1"/>
    <col min="14" max="14" width="1.42578125" style="1" customWidth="1"/>
    <col min="15" max="15" width="18.42578125" style="1" customWidth="1"/>
    <col min="16" max="16" width="1.42578125" style="1" customWidth="1"/>
    <col min="17" max="17" width="18.42578125" style="1" customWidth="1"/>
    <col min="18" max="18" width="1.42578125" style="1" customWidth="1"/>
    <col min="19" max="19" width="20.7109375" style="22" bestFit="1" customWidth="1"/>
    <col min="20" max="16384" width="9.140625" style="1"/>
  </cols>
  <sheetData>
    <row r="1" spans="1:21" ht="20.100000000000001" customHeight="1" x14ac:dyDescent="0.45">
      <c r="A1" s="43" t="s">
        <v>143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21" ht="20.100000000000001" customHeight="1" x14ac:dyDescent="0.45">
      <c r="A2" s="4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21" ht="20.100000000000001" customHeight="1" x14ac:dyDescent="0.45">
      <c r="A3" s="4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5" spans="1:21" ht="21" x14ac:dyDescent="0.45">
      <c r="A5" s="44" t="s">
        <v>70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</row>
    <row r="7" spans="1:21" ht="21" x14ac:dyDescent="0.45">
      <c r="C7" s="34" t="s">
        <v>71</v>
      </c>
      <c r="D7" s="35"/>
      <c r="E7" s="35"/>
      <c r="F7" s="35"/>
      <c r="G7" s="35"/>
      <c r="H7" s="35"/>
      <c r="I7" s="35"/>
      <c r="K7" s="2" t="s">
        <v>4</v>
      </c>
      <c r="M7" s="34" t="s">
        <v>5</v>
      </c>
      <c r="N7" s="35"/>
      <c r="O7" s="35"/>
      <c r="Q7" s="34" t="s">
        <v>6</v>
      </c>
      <c r="R7" s="35"/>
      <c r="S7" s="35"/>
    </row>
    <row r="8" spans="1:21" ht="42" x14ac:dyDescent="0.45">
      <c r="A8" s="2" t="s">
        <v>72</v>
      </c>
      <c r="C8" s="2" t="s">
        <v>73</v>
      </c>
      <c r="E8" s="2" t="s">
        <v>74</v>
      </c>
      <c r="G8" s="3" t="s">
        <v>75</v>
      </c>
      <c r="I8" s="3" t="s">
        <v>76</v>
      </c>
      <c r="K8" s="2" t="s">
        <v>77</v>
      </c>
      <c r="M8" s="2" t="s">
        <v>78</v>
      </c>
      <c r="O8" s="2" t="s">
        <v>79</v>
      </c>
      <c r="Q8" s="2" t="s">
        <v>77</v>
      </c>
      <c r="S8" s="27" t="s">
        <v>142</v>
      </c>
      <c r="U8" s="1">
        <v>1909931639512</v>
      </c>
    </row>
    <row r="9" spans="1:21" ht="18.75" x14ac:dyDescent="0.45">
      <c r="A9" s="28" t="s">
        <v>80</v>
      </c>
      <c r="C9" s="7" t="s">
        <v>81</v>
      </c>
      <c r="E9" s="6" t="s">
        <v>82</v>
      </c>
      <c r="G9" s="7" t="s">
        <v>83</v>
      </c>
      <c r="I9" s="16">
        <v>0</v>
      </c>
      <c r="K9" s="8">
        <v>28950000</v>
      </c>
      <c r="M9" s="8">
        <v>25520338896</v>
      </c>
      <c r="O9" s="8">
        <v>25529288896</v>
      </c>
      <c r="Q9" s="8">
        <v>20000000</v>
      </c>
      <c r="S9" s="21">
        <f>(Q9/$U$8)*100</f>
        <v>1.0471578974999404E-3</v>
      </c>
    </row>
    <row r="10" spans="1:21" ht="18.75" x14ac:dyDescent="0.45">
      <c r="A10" s="28" t="s">
        <v>80</v>
      </c>
      <c r="C10" s="7" t="s">
        <v>84</v>
      </c>
      <c r="E10" s="6" t="s">
        <v>85</v>
      </c>
      <c r="G10" s="7" t="s">
        <v>86</v>
      </c>
      <c r="I10" s="16">
        <v>0</v>
      </c>
      <c r="K10" s="8">
        <v>1673893936</v>
      </c>
      <c r="M10" s="8">
        <v>272518712914</v>
      </c>
      <c r="O10" s="8">
        <v>270158584216</v>
      </c>
      <c r="Q10" s="8">
        <v>4034022634</v>
      </c>
      <c r="S10" s="21">
        <f>(Q10/$U$8)*100</f>
        <v>0.21121293299433055</v>
      </c>
    </row>
    <row r="11" spans="1:21" ht="18.75" x14ac:dyDescent="0.45">
      <c r="A11" s="4" t="s">
        <v>46</v>
      </c>
      <c r="K11" s="4">
        <f>SUM(K9:$K$10)</f>
        <v>1702843936</v>
      </c>
      <c r="M11" s="4">
        <f>SUM(M9:$M$10)</f>
        <v>298039051810</v>
      </c>
      <c r="O11" s="4">
        <f>SUM(O9:$O$10)</f>
        <v>295687873112</v>
      </c>
      <c r="Q11" s="4">
        <f>SUM(Q9:$Q$10)</f>
        <v>4054022634</v>
      </c>
      <c r="S11" s="23">
        <f>SUM(S9:$S$10)</f>
        <v>0.21226009089183048</v>
      </c>
    </row>
    <row r="12" spans="1:21" ht="18.75" x14ac:dyDescent="0.45">
      <c r="K12" s="5"/>
      <c r="M12" s="5"/>
      <c r="O12" s="5"/>
      <c r="Q12" s="5"/>
      <c r="S12" s="24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7" right="0.7" top="0.75" bottom="0.75" header="0.3" footer="0.3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rightToLeft="1" topLeftCell="A4" workbookViewId="0">
      <selection activeCell="E15" sqref="E15:E30"/>
    </sheetView>
  </sheetViews>
  <sheetFormatPr defaultRowHeight="18" x14ac:dyDescent="0.45"/>
  <cols>
    <col min="1" max="1" width="56" style="17" customWidth="1"/>
    <col min="2" max="2" width="1.42578125" style="1" customWidth="1"/>
    <col min="3" max="3" width="11.42578125" style="1" customWidth="1"/>
    <col min="4" max="4" width="1.42578125" style="1" customWidth="1"/>
    <col min="5" max="5" width="21.285156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1.42578125" style="1" customWidth="1"/>
    <col min="10" max="16384" width="9.140625" style="1"/>
  </cols>
  <sheetData>
    <row r="1" spans="1:12" ht="20.100000000000001" customHeight="1" x14ac:dyDescent="0.45">
      <c r="A1" s="43" t="s">
        <v>143</v>
      </c>
      <c r="B1" s="33"/>
      <c r="C1" s="33"/>
      <c r="D1" s="33"/>
      <c r="E1" s="33"/>
      <c r="F1" s="33"/>
      <c r="G1" s="33"/>
      <c r="H1" s="33"/>
      <c r="I1" s="33"/>
    </row>
    <row r="2" spans="1:12" ht="20.100000000000001" customHeight="1" x14ac:dyDescent="0.45">
      <c r="A2" s="43" t="s">
        <v>87</v>
      </c>
      <c r="B2" s="33"/>
      <c r="C2" s="33"/>
      <c r="D2" s="33"/>
      <c r="E2" s="33"/>
      <c r="F2" s="33"/>
      <c r="G2" s="33"/>
      <c r="H2" s="33"/>
      <c r="I2" s="33"/>
    </row>
    <row r="3" spans="1:12" ht="20.100000000000001" customHeight="1" x14ac:dyDescent="0.45">
      <c r="A3" s="43" t="s">
        <v>1</v>
      </c>
      <c r="B3" s="33"/>
      <c r="C3" s="33"/>
      <c r="D3" s="33"/>
      <c r="E3" s="33"/>
      <c r="F3" s="33"/>
      <c r="G3" s="33"/>
      <c r="H3" s="33"/>
      <c r="I3" s="33"/>
    </row>
    <row r="5" spans="1:12" ht="21" x14ac:dyDescent="0.45">
      <c r="A5" s="44" t="s">
        <v>88</v>
      </c>
      <c r="B5" s="33"/>
      <c r="C5" s="33"/>
      <c r="D5" s="33"/>
      <c r="E5" s="33"/>
      <c r="F5" s="33"/>
      <c r="G5" s="33"/>
      <c r="H5" s="33"/>
      <c r="I5" s="33"/>
    </row>
    <row r="7" spans="1:12" ht="42" x14ac:dyDescent="0.45">
      <c r="A7" s="29" t="s">
        <v>89</v>
      </c>
      <c r="C7" s="2" t="s">
        <v>90</v>
      </c>
      <c r="E7" s="2" t="s">
        <v>77</v>
      </c>
      <c r="G7" s="3" t="s">
        <v>91</v>
      </c>
      <c r="I7" s="3" t="s">
        <v>92</v>
      </c>
      <c r="L7" s="20">
        <v>1909931639512</v>
      </c>
    </row>
    <row r="8" spans="1:12" ht="21" x14ac:dyDescent="0.45">
      <c r="A8" s="30" t="s">
        <v>93</v>
      </c>
      <c r="C8" s="7" t="s">
        <v>94</v>
      </c>
      <c r="E8" s="8">
        <v>-394623912</v>
      </c>
      <c r="G8" s="21">
        <f>E8/1055925218</f>
        <v>-0.37372335206412316</v>
      </c>
      <c r="I8" s="21">
        <f>(E8/$L$7)*100</f>
        <v>-2.0661677299656074E-2</v>
      </c>
    </row>
    <row r="9" spans="1:12" ht="21" x14ac:dyDescent="0.45">
      <c r="A9" s="30" t="s">
        <v>95</v>
      </c>
      <c r="C9" s="7" t="s">
        <v>96</v>
      </c>
      <c r="E9" s="8">
        <v>1450535570</v>
      </c>
      <c r="G9" s="21">
        <f>E9/1055925218</f>
        <v>1.3737105102456224</v>
      </c>
      <c r="I9" s="21">
        <f t="shared" ref="I9:I10" si="0">(E9/$L$7)*100</f>
        <v>7.5946988886503877E-2</v>
      </c>
    </row>
    <row r="10" spans="1:12" ht="21" x14ac:dyDescent="0.45">
      <c r="A10" s="30" t="s">
        <v>97</v>
      </c>
      <c r="C10" s="7" t="s">
        <v>98</v>
      </c>
      <c r="E10" s="8">
        <v>13560</v>
      </c>
      <c r="G10" s="21">
        <f>E10/1055925218</f>
        <v>1.2841818500824932E-5</v>
      </c>
      <c r="I10" s="21">
        <f t="shared" si="0"/>
        <v>7.099730545049596E-7</v>
      </c>
    </row>
    <row r="11" spans="1:12" ht="21" x14ac:dyDescent="0.45">
      <c r="A11" s="29" t="s">
        <v>46</v>
      </c>
      <c r="E11" s="4">
        <f>SUM(E8:$E$10)</f>
        <v>1055925218</v>
      </c>
      <c r="G11" s="23">
        <f>SUM(G8:$G$10)</f>
        <v>1</v>
      </c>
      <c r="I11" s="23">
        <f>SUM(I8:$I$10)</f>
        <v>5.528602155990231E-2</v>
      </c>
    </row>
    <row r="12" spans="1:12" ht="18.75" x14ac:dyDescent="0.45">
      <c r="E12" s="5"/>
      <c r="G12" s="5"/>
      <c r="I12" s="5"/>
    </row>
    <row r="16" spans="1:12" x14ac:dyDescent="0.45">
      <c r="E16" s="26"/>
    </row>
    <row r="17" spans="5:5" x14ac:dyDescent="0.45">
      <c r="E17" s="20"/>
    </row>
    <row r="18" spans="5:5" x14ac:dyDescent="0.45">
      <c r="E18" s="20"/>
    </row>
    <row r="19" spans="5:5" x14ac:dyDescent="0.45">
      <c r="E19" s="20"/>
    </row>
    <row r="20" spans="5:5" x14ac:dyDescent="0.45">
      <c r="E20" s="20"/>
    </row>
    <row r="21" spans="5:5" x14ac:dyDescent="0.45">
      <c r="E21" s="20"/>
    </row>
    <row r="22" spans="5:5" x14ac:dyDescent="0.45">
      <c r="E22" s="20"/>
    </row>
    <row r="23" spans="5:5" x14ac:dyDescent="0.45">
      <c r="E23" s="20"/>
    </row>
    <row r="24" spans="5:5" x14ac:dyDescent="0.45">
      <c r="E24" s="20"/>
    </row>
    <row r="25" spans="5:5" x14ac:dyDescent="0.45">
      <c r="E25" s="20"/>
    </row>
    <row r="26" spans="5:5" x14ac:dyDescent="0.45">
      <c r="E26" s="20"/>
    </row>
    <row r="27" spans="5:5" x14ac:dyDescent="0.45">
      <c r="E27" s="20"/>
    </row>
    <row r="28" spans="5:5" x14ac:dyDescent="0.45">
      <c r="E28" s="20"/>
    </row>
  </sheetData>
  <mergeCells count="4">
    <mergeCell ref="A1:I1"/>
    <mergeCell ref="A2:I2"/>
    <mergeCell ref="A3:I3"/>
    <mergeCell ref="A5:I5"/>
  </mergeCells>
  <pageMargins left="0.7" right="0.7" top="0.75" bottom="0.75" header="0.3" footer="0.3"/>
  <pageSetup paperSize="9" scale="7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"/>
  <sheetViews>
    <sheetView rightToLeft="1" workbookViewId="0">
      <selection activeCell="G23" sqref="G23"/>
    </sheetView>
  </sheetViews>
  <sheetFormatPr defaultRowHeight="18" x14ac:dyDescent="0.45"/>
  <cols>
    <col min="1" max="1" width="17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2.710937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8.425781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8.42578125" style="1" customWidth="1"/>
    <col min="14" max="14" width="1.42578125" style="1" customWidth="1"/>
    <col min="15" max="15" width="18.42578125" style="1" customWidth="1"/>
    <col min="16" max="16" width="1.42578125" style="1" customWidth="1"/>
    <col min="17" max="17" width="14.140625" style="1" customWidth="1"/>
    <col min="18" max="18" width="1.42578125" style="1" customWidth="1"/>
    <col min="19" max="19" width="18.42578125" style="1" customWidth="1"/>
    <col min="20" max="16384" width="9.140625" style="1"/>
  </cols>
  <sheetData>
    <row r="1" spans="1:19" ht="20.100000000000001" customHeight="1" x14ac:dyDescent="0.45">
      <c r="A1" s="43" t="s">
        <v>143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20.100000000000001" customHeight="1" x14ac:dyDescent="0.45">
      <c r="A2" s="43" t="s">
        <v>87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20.100000000000001" customHeight="1" x14ac:dyDescent="0.45">
      <c r="A3" s="4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5" spans="1:19" ht="21" x14ac:dyDescent="0.45">
      <c r="A5" s="44" t="s">
        <v>99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</row>
    <row r="7" spans="1:19" ht="21" x14ac:dyDescent="0.45">
      <c r="C7" s="34" t="s">
        <v>100</v>
      </c>
      <c r="D7" s="35"/>
      <c r="E7" s="35"/>
      <c r="F7" s="35"/>
      <c r="G7" s="35"/>
      <c r="I7" s="34" t="s">
        <v>101</v>
      </c>
      <c r="J7" s="35"/>
      <c r="K7" s="35"/>
      <c r="L7" s="35"/>
      <c r="M7" s="35"/>
      <c r="O7" s="34" t="s">
        <v>6</v>
      </c>
      <c r="P7" s="35"/>
      <c r="Q7" s="35"/>
      <c r="R7" s="35"/>
      <c r="S7" s="35"/>
    </row>
    <row r="8" spans="1:19" ht="63" x14ac:dyDescent="0.45">
      <c r="A8" s="2" t="s">
        <v>47</v>
      </c>
      <c r="C8" s="3" t="s">
        <v>102</v>
      </c>
      <c r="E8" s="3" t="s">
        <v>103</v>
      </c>
      <c r="G8" s="3" t="s">
        <v>104</v>
      </c>
      <c r="I8" s="3" t="s">
        <v>105</v>
      </c>
      <c r="K8" s="3" t="s">
        <v>106</v>
      </c>
      <c r="M8" s="3" t="s">
        <v>107</v>
      </c>
      <c r="O8" s="3" t="s">
        <v>105</v>
      </c>
      <c r="Q8" s="3" t="s">
        <v>106</v>
      </c>
      <c r="S8" s="3" t="s">
        <v>107</v>
      </c>
    </row>
    <row r="9" spans="1:19" ht="18.75" x14ac:dyDescent="0.45">
      <c r="A9" s="6" t="s">
        <v>42</v>
      </c>
      <c r="C9" s="7" t="s">
        <v>108</v>
      </c>
      <c r="E9" s="8">
        <v>1239097</v>
      </c>
      <c r="G9" s="8">
        <v>243</v>
      </c>
      <c r="I9" s="8">
        <v>301100571</v>
      </c>
      <c r="K9" s="8">
        <v>-19301319</v>
      </c>
      <c r="M9" s="8">
        <v>281799252</v>
      </c>
      <c r="O9" s="8">
        <v>301100571</v>
      </c>
      <c r="Q9" s="8">
        <v>-19301319</v>
      </c>
      <c r="S9" s="8">
        <v>281799252</v>
      </c>
    </row>
    <row r="10" spans="1:19" ht="18.75" x14ac:dyDescent="0.45">
      <c r="A10" s="4" t="s">
        <v>46</v>
      </c>
      <c r="I10" s="4">
        <f>SUM(I9:$I$9)</f>
        <v>301100571</v>
      </c>
      <c r="K10" s="4">
        <f>SUM(K9:$K$9)</f>
        <v>-19301319</v>
      </c>
      <c r="M10" s="4">
        <f>SUM(M9:$M$9)</f>
        <v>281799252</v>
      </c>
      <c r="O10" s="4">
        <f>SUM(O9:$O$9)</f>
        <v>301100571</v>
      </c>
      <c r="Q10" s="4">
        <f>SUM(Q9:$Q$9)</f>
        <v>-19301319</v>
      </c>
      <c r="S10" s="4">
        <f>SUM(S9:$S$9)</f>
        <v>281799252</v>
      </c>
    </row>
    <row r="11" spans="1:19" ht="18.75" x14ac:dyDescent="0.45">
      <c r="I11" s="5"/>
      <c r="K11" s="5"/>
      <c r="M11" s="5"/>
      <c r="O11" s="5"/>
      <c r="Q11" s="5"/>
      <c r="S11" s="5"/>
    </row>
  </sheetData>
  <mergeCells count="7">
    <mergeCell ref="A1:S1"/>
    <mergeCell ref="A2:S2"/>
    <mergeCell ref="A3:S3"/>
    <mergeCell ref="A5:S5"/>
    <mergeCell ref="C7:G7"/>
    <mergeCell ref="I7:M7"/>
    <mergeCell ref="O7:S7"/>
  </mergeCells>
  <pageMargins left="0.7" right="0.7" top="0.75" bottom="0.75" header="0.3" footer="0.3"/>
  <pageSetup paperSize="9" scale="7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6"/>
  <sheetViews>
    <sheetView rightToLeft="1" workbookViewId="0">
      <selection activeCell="M15" sqref="M15"/>
    </sheetView>
  </sheetViews>
  <sheetFormatPr defaultRowHeight="18" x14ac:dyDescent="0.45"/>
  <cols>
    <col min="1" max="1" width="28.1406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8.425781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8.42578125" style="1" customWidth="1"/>
    <col min="14" max="14" width="1.42578125" style="1" customWidth="1"/>
    <col min="15" max="15" width="18.42578125" style="1" customWidth="1"/>
    <col min="16" max="16" width="1.42578125" style="1" customWidth="1"/>
    <col min="17" max="17" width="14.140625" style="1" customWidth="1"/>
    <col min="18" max="18" width="1.42578125" style="1" customWidth="1"/>
    <col min="19" max="19" width="18.42578125" style="1" customWidth="1"/>
    <col min="20" max="16384" width="9.140625" style="1"/>
  </cols>
  <sheetData>
    <row r="1" spans="1:19" ht="20.100000000000001" customHeight="1" x14ac:dyDescent="0.45">
      <c r="A1" s="43" t="s">
        <v>143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20.100000000000001" customHeight="1" x14ac:dyDescent="0.45">
      <c r="A2" s="43" t="s">
        <v>87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20.100000000000001" customHeight="1" x14ac:dyDescent="0.45">
      <c r="A3" s="4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5" spans="1:19" ht="21" x14ac:dyDescent="0.45">
      <c r="A5" s="44" t="s">
        <v>109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</row>
    <row r="7" spans="1:19" ht="21" x14ac:dyDescent="0.45">
      <c r="I7" s="34" t="s">
        <v>101</v>
      </c>
      <c r="J7" s="35"/>
      <c r="K7" s="35"/>
      <c r="L7" s="35"/>
      <c r="M7" s="35"/>
      <c r="O7" s="34" t="s">
        <v>6</v>
      </c>
      <c r="P7" s="35"/>
      <c r="Q7" s="35"/>
      <c r="R7" s="35"/>
      <c r="S7" s="35"/>
    </row>
    <row r="8" spans="1:19" ht="42" x14ac:dyDescent="0.45">
      <c r="A8" s="11" t="s">
        <v>89</v>
      </c>
      <c r="C8" s="3" t="s">
        <v>110</v>
      </c>
      <c r="E8" s="3" t="s">
        <v>55</v>
      </c>
      <c r="G8" s="3" t="s">
        <v>76</v>
      </c>
      <c r="I8" s="3" t="s">
        <v>111</v>
      </c>
      <c r="K8" s="3" t="s">
        <v>106</v>
      </c>
      <c r="M8" s="3" t="s">
        <v>112</v>
      </c>
      <c r="O8" s="3" t="s">
        <v>111</v>
      </c>
      <c r="Q8" s="3" t="s">
        <v>106</v>
      </c>
      <c r="S8" s="3" t="s">
        <v>112</v>
      </c>
    </row>
    <row r="9" spans="1:19" ht="18.75" x14ac:dyDescent="0.45">
      <c r="A9" s="6" t="s">
        <v>64</v>
      </c>
      <c r="C9" s="7" t="s">
        <v>113</v>
      </c>
      <c r="E9" s="7" t="s">
        <v>68</v>
      </c>
      <c r="G9" s="7" t="s">
        <v>69</v>
      </c>
      <c r="I9" s="8">
        <v>1457971750</v>
      </c>
      <c r="K9" s="16">
        <v>0</v>
      </c>
      <c r="M9" s="8">
        <v>1457971750</v>
      </c>
      <c r="O9" s="8">
        <v>1457971750</v>
      </c>
      <c r="Q9" s="16">
        <v>0</v>
      </c>
      <c r="S9" s="8">
        <v>1457971750</v>
      </c>
    </row>
    <row r="10" spans="1:19" ht="37.5" x14ac:dyDescent="0.45">
      <c r="A10" s="6" t="s">
        <v>114</v>
      </c>
      <c r="C10" s="7" t="s">
        <v>115</v>
      </c>
      <c r="E10" s="7" t="s">
        <v>116</v>
      </c>
      <c r="G10" s="16" t="s">
        <v>63</v>
      </c>
      <c r="I10" s="8">
        <v>6780</v>
      </c>
      <c r="K10" s="16">
        <v>0</v>
      </c>
      <c r="M10" s="8">
        <v>6780</v>
      </c>
      <c r="N10" s="8">
        <v>6780</v>
      </c>
      <c r="O10" s="8">
        <v>6780</v>
      </c>
      <c r="Q10" s="16">
        <v>0</v>
      </c>
      <c r="S10" s="8">
        <v>6780</v>
      </c>
    </row>
    <row r="11" spans="1:19" ht="18.75" x14ac:dyDescent="0.45">
      <c r="A11" s="4" t="s">
        <v>46</v>
      </c>
      <c r="I11" s="4">
        <f>SUM(I9:$I$10)</f>
        <v>1457978530</v>
      </c>
      <c r="K11" s="15">
        <f>SUM(K9:$K$10)</f>
        <v>0</v>
      </c>
      <c r="M11" s="4">
        <f>SUM(M9:$M$10)</f>
        <v>1457978530</v>
      </c>
      <c r="O11" s="4">
        <f>SUM(O9:$O$10)</f>
        <v>1457978530</v>
      </c>
      <c r="Q11" s="15">
        <f>SUM(Q9:$Q$10)</f>
        <v>0</v>
      </c>
      <c r="S11" s="4">
        <f>SUM(S9:$S$10)</f>
        <v>1457978530</v>
      </c>
    </row>
    <row r="12" spans="1:19" ht="18.75" x14ac:dyDescent="0.45">
      <c r="I12" s="5"/>
      <c r="K12" s="5"/>
      <c r="M12" s="5"/>
      <c r="O12" s="5"/>
      <c r="Q12" s="31"/>
      <c r="S12" s="5"/>
    </row>
    <row r="15" spans="1:19" x14ac:dyDescent="0.45">
      <c r="M15" s="20"/>
    </row>
    <row r="16" spans="1:19" ht="18.75" x14ac:dyDescent="0.45">
      <c r="S16" s="8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7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rightToLeft="1" topLeftCell="A7" workbookViewId="0">
      <selection activeCell="Q28" sqref="Q28"/>
    </sheetView>
  </sheetViews>
  <sheetFormatPr defaultRowHeight="18" x14ac:dyDescent="0.45"/>
  <cols>
    <col min="1" max="1" width="21.28515625" style="1" customWidth="1"/>
    <col min="2" max="2" width="1.42578125" style="1" customWidth="1"/>
    <col min="3" max="3" width="12.7109375" style="1" customWidth="1"/>
    <col min="4" max="4" width="1.42578125" style="1" customWidth="1"/>
    <col min="5" max="5" width="17" style="1" customWidth="1"/>
    <col min="6" max="6" width="1.42578125" style="1" customWidth="1"/>
    <col min="7" max="7" width="17" style="1" customWidth="1"/>
    <col min="8" max="8" width="1.42578125" style="1" customWidth="1"/>
    <col min="9" max="9" width="17" style="1" customWidth="1"/>
    <col min="10" max="10" width="1.42578125" style="1" customWidth="1"/>
    <col min="11" max="11" width="12.7109375" style="1" customWidth="1"/>
    <col min="12" max="12" width="1.42578125" style="1" customWidth="1"/>
    <col min="13" max="13" width="17" style="1" customWidth="1"/>
    <col min="14" max="14" width="1.42578125" style="1" customWidth="1"/>
    <col min="15" max="15" width="17" style="1" customWidth="1"/>
    <col min="16" max="16" width="1.42578125" style="1" customWidth="1"/>
    <col min="17" max="17" width="17" style="1" customWidth="1"/>
    <col min="18" max="16384" width="9.140625" style="1"/>
  </cols>
  <sheetData>
    <row r="1" spans="1:17" ht="20.100000000000001" customHeight="1" x14ac:dyDescent="0.45">
      <c r="A1" s="43" t="s">
        <v>143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20.100000000000001" customHeight="1" x14ac:dyDescent="0.45">
      <c r="A2" s="43" t="s">
        <v>87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20.100000000000001" customHeight="1" x14ac:dyDescent="0.45">
      <c r="A3" s="4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5" spans="1:17" ht="21" x14ac:dyDescent="0.45">
      <c r="A5" s="44" t="s">
        <v>117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7" spans="1:17" ht="21" x14ac:dyDescent="0.45">
      <c r="C7" s="34" t="s">
        <v>101</v>
      </c>
      <c r="D7" s="35"/>
      <c r="E7" s="35"/>
      <c r="F7" s="35"/>
      <c r="G7" s="35"/>
      <c r="H7" s="35"/>
      <c r="I7" s="35"/>
      <c r="K7" s="34" t="s">
        <v>6</v>
      </c>
      <c r="L7" s="35"/>
      <c r="M7" s="35"/>
      <c r="N7" s="35"/>
      <c r="O7" s="35"/>
      <c r="P7" s="35"/>
      <c r="Q7" s="35"/>
    </row>
    <row r="8" spans="1:17" ht="42" x14ac:dyDescent="0.45">
      <c r="A8" s="11" t="s">
        <v>89</v>
      </c>
      <c r="C8" s="3" t="s">
        <v>8</v>
      </c>
      <c r="E8" s="3" t="s">
        <v>10</v>
      </c>
      <c r="G8" s="3" t="s">
        <v>118</v>
      </c>
      <c r="I8" s="3" t="s">
        <v>119</v>
      </c>
      <c r="K8" s="3" t="s">
        <v>8</v>
      </c>
      <c r="M8" s="3" t="s">
        <v>10</v>
      </c>
      <c r="O8" s="3" t="s">
        <v>118</v>
      </c>
      <c r="Q8" s="3" t="s">
        <v>119</v>
      </c>
    </row>
    <row r="9" spans="1:17" ht="18.75" x14ac:dyDescent="0.45">
      <c r="A9" s="6" t="s">
        <v>22</v>
      </c>
      <c r="C9" s="8">
        <v>3500000</v>
      </c>
      <c r="E9" s="8">
        <v>23018533057</v>
      </c>
      <c r="G9" s="8">
        <v>22233315307</v>
      </c>
      <c r="I9" s="8">
        <v>785217750</v>
      </c>
      <c r="K9" s="8">
        <v>3500000</v>
      </c>
      <c r="M9" s="8">
        <v>23018533057</v>
      </c>
      <c r="O9" s="8">
        <v>22233315307</v>
      </c>
      <c r="Q9" s="8">
        <v>785217750</v>
      </c>
    </row>
    <row r="10" spans="1:17" ht="18.75" x14ac:dyDescent="0.45">
      <c r="A10" s="6" t="s">
        <v>23</v>
      </c>
      <c r="C10" s="8">
        <v>470000</v>
      </c>
      <c r="E10" s="8">
        <v>26394912917</v>
      </c>
      <c r="G10" s="8">
        <v>29434680317</v>
      </c>
      <c r="I10" s="8">
        <v>-3039767400</v>
      </c>
      <c r="K10" s="8">
        <v>470000</v>
      </c>
      <c r="M10" s="8">
        <v>26394912917</v>
      </c>
      <c r="O10" s="8">
        <v>29434680317</v>
      </c>
      <c r="Q10" s="8">
        <v>-3039767400</v>
      </c>
    </row>
    <row r="11" spans="1:17" ht="18.75" x14ac:dyDescent="0.45">
      <c r="A11" s="6" t="s">
        <v>25</v>
      </c>
      <c r="C11" s="8">
        <v>4300000</v>
      </c>
      <c r="E11" s="8">
        <v>33718213466</v>
      </c>
      <c r="G11" s="8">
        <v>36857354196</v>
      </c>
      <c r="I11" s="8">
        <v>-3139140730</v>
      </c>
      <c r="K11" s="8">
        <v>4300000</v>
      </c>
      <c r="M11" s="8">
        <v>33718213466</v>
      </c>
      <c r="O11" s="8">
        <v>36857354196</v>
      </c>
      <c r="Q11" s="8">
        <v>-3139140730</v>
      </c>
    </row>
    <row r="12" spans="1:17" ht="18.75" x14ac:dyDescent="0.45">
      <c r="A12" s="6" t="s">
        <v>26</v>
      </c>
      <c r="C12" s="8">
        <v>853474</v>
      </c>
      <c r="E12" s="8">
        <v>24429884656</v>
      </c>
      <c r="G12" s="8">
        <v>26790340150</v>
      </c>
      <c r="I12" s="8">
        <v>-2360455494</v>
      </c>
      <c r="K12" s="8">
        <v>853474</v>
      </c>
      <c r="M12" s="8">
        <v>24429884656</v>
      </c>
      <c r="O12" s="8">
        <v>26790340150</v>
      </c>
      <c r="Q12" s="8">
        <v>-2360455494</v>
      </c>
    </row>
    <row r="13" spans="1:17" ht="37.5" x14ac:dyDescent="0.45">
      <c r="A13" s="6" t="s">
        <v>28</v>
      </c>
      <c r="C13" s="8">
        <v>3000000</v>
      </c>
      <c r="E13" s="8">
        <v>39992225703</v>
      </c>
      <c r="G13" s="8">
        <v>38826787323</v>
      </c>
      <c r="I13" s="8">
        <v>1165438380</v>
      </c>
      <c r="K13" s="8">
        <v>3000000</v>
      </c>
      <c r="M13" s="8">
        <v>39992225703</v>
      </c>
      <c r="O13" s="8">
        <v>38826787323</v>
      </c>
      <c r="Q13" s="8">
        <v>1165438380</v>
      </c>
    </row>
    <row r="14" spans="1:17" ht="18.75" x14ac:dyDescent="0.45">
      <c r="A14" s="6" t="s">
        <v>30</v>
      </c>
      <c r="C14" s="8">
        <v>1900000</v>
      </c>
      <c r="E14" s="8">
        <v>40600251275</v>
      </c>
      <c r="G14" s="8">
        <v>39647380701</v>
      </c>
      <c r="I14" s="8">
        <v>952870574</v>
      </c>
      <c r="K14" s="8">
        <v>1900000</v>
      </c>
      <c r="M14" s="8">
        <v>40600251275</v>
      </c>
      <c r="O14" s="8">
        <v>39647380701</v>
      </c>
      <c r="Q14" s="8">
        <v>952870574</v>
      </c>
    </row>
    <row r="15" spans="1:17" ht="37.5" x14ac:dyDescent="0.45">
      <c r="A15" s="6" t="s">
        <v>31</v>
      </c>
      <c r="C15" s="8">
        <v>2700000</v>
      </c>
      <c r="E15" s="8">
        <v>45180999182</v>
      </c>
      <c r="G15" s="8">
        <v>48857798625</v>
      </c>
      <c r="I15" s="8">
        <v>-3676799443</v>
      </c>
      <c r="K15" s="8">
        <v>2700000</v>
      </c>
      <c r="M15" s="8">
        <v>45180999182</v>
      </c>
      <c r="O15" s="8">
        <v>48857798625</v>
      </c>
      <c r="Q15" s="8">
        <v>-3676799443</v>
      </c>
    </row>
    <row r="16" spans="1:17" ht="18.75" x14ac:dyDescent="0.45">
      <c r="A16" s="6" t="s">
        <v>32</v>
      </c>
      <c r="C16" s="8">
        <v>15000</v>
      </c>
      <c r="E16" s="8">
        <v>2884370756</v>
      </c>
      <c r="G16" s="8">
        <v>2708634548</v>
      </c>
      <c r="I16" s="8">
        <v>175736208</v>
      </c>
      <c r="K16" s="8">
        <v>15000</v>
      </c>
      <c r="M16" s="8">
        <v>2884370756</v>
      </c>
      <c r="O16" s="8">
        <v>2708634548</v>
      </c>
      <c r="Q16" s="8">
        <v>175736208</v>
      </c>
    </row>
    <row r="17" spans="1:17" ht="18.75" x14ac:dyDescent="0.45">
      <c r="A17" s="6" t="s">
        <v>33</v>
      </c>
      <c r="C17" s="8">
        <v>60000</v>
      </c>
      <c r="E17" s="8">
        <v>1076096523</v>
      </c>
      <c r="G17" s="8">
        <v>966336253</v>
      </c>
      <c r="I17" s="8">
        <v>109760270</v>
      </c>
      <c r="K17" s="8">
        <v>60000</v>
      </c>
      <c r="M17" s="8">
        <v>1076096523</v>
      </c>
      <c r="O17" s="8">
        <v>966336253</v>
      </c>
      <c r="Q17" s="8">
        <v>109760270</v>
      </c>
    </row>
    <row r="18" spans="1:17" ht="18.75" x14ac:dyDescent="0.45">
      <c r="A18" s="6" t="s">
        <v>34</v>
      </c>
      <c r="C18" s="8">
        <v>200000</v>
      </c>
      <c r="E18" s="8">
        <v>870290780</v>
      </c>
      <c r="G18" s="8">
        <v>810110590</v>
      </c>
      <c r="I18" s="8">
        <v>60180190</v>
      </c>
      <c r="K18" s="8">
        <v>200000</v>
      </c>
      <c r="M18" s="8">
        <v>870290780</v>
      </c>
      <c r="O18" s="8">
        <v>810110590</v>
      </c>
      <c r="Q18" s="8">
        <v>60180190</v>
      </c>
    </row>
    <row r="19" spans="1:17" ht="18.75" x14ac:dyDescent="0.45">
      <c r="A19" s="6" t="s">
        <v>37</v>
      </c>
      <c r="C19" s="8">
        <v>604116</v>
      </c>
      <c r="E19" s="8">
        <v>8041634610</v>
      </c>
      <c r="G19" s="8">
        <v>7926791681</v>
      </c>
      <c r="I19" s="8">
        <v>114842929</v>
      </c>
      <c r="K19" s="8">
        <v>604116</v>
      </c>
      <c r="M19" s="8">
        <v>8041634610</v>
      </c>
      <c r="O19" s="8">
        <v>7926791681</v>
      </c>
      <c r="Q19" s="8">
        <v>114842929</v>
      </c>
    </row>
    <row r="20" spans="1:17" ht="18.75" x14ac:dyDescent="0.45">
      <c r="A20" s="6" t="s">
        <v>38</v>
      </c>
      <c r="C20" s="8">
        <v>850000</v>
      </c>
      <c r="E20" s="8">
        <v>8719767954</v>
      </c>
      <c r="G20" s="8">
        <v>8828152619</v>
      </c>
      <c r="I20" s="8">
        <v>-108384665</v>
      </c>
      <c r="K20" s="8">
        <v>850000</v>
      </c>
      <c r="M20" s="8">
        <v>8719767954</v>
      </c>
      <c r="O20" s="8">
        <v>8828152619</v>
      </c>
      <c r="Q20" s="8">
        <v>-108384665</v>
      </c>
    </row>
    <row r="21" spans="1:17" ht="18.75" x14ac:dyDescent="0.45">
      <c r="A21" s="6" t="s">
        <v>41</v>
      </c>
      <c r="C21" s="8">
        <v>397772</v>
      </c>
      <c r="E21" s="8">
        <v>4738126337</v>
      </c>
      <c r="G21" s="8">
        <v>3969186591</v>
      </c>
      <c r="I21" s="8">
        <v>768939746</v>
      </c>
      <c r="K21" s="8">
        <v>397772</v>
      </c>
      <c r="M21" s="8">
        <v>4738126337</v>
      </c>
      <c r="O21" s="8">
        <v>3969186591</v>
      </c>
      <c r="Q21" s="8">
        <v>768939746</v>
      </c>
    </row>
    <row r="22" spans="1:17" ht="18.75" x14ac:dyDescent="0.45">
      <c r="A22" s="6" t="s">
        <v>42</v>
      </c>
      <c r="C22" s="8">
        <v>1239097</v>
      </c>
      <c r="E22" s="8">
        <v>5126630520</v>
      </c>
      <c r="G22" s="8">
        <v>6084825581</v>
      </c>
      <c r="I22" s="8">
        <v>-958195061</v>
      </c>
      <c r="K22" s="8">
        <v>1239097</v>
      </c>
      <c r="M22" s="8">
        <v>5126630520</v>
      </c>
      <c r="O22" s="8">
        <v>6084825581</v>
      </c>
      <c r="Q22" s="8">
        <v>-958195061</v>
      </c>
    </row>
    <row r="23" spans="1:17" ht="18.75" x14ac:dyDescent="0.45">
      <c r="A23" s="6" t="s">
        <v>44</v>
      </c>
      <c r="C23" s="8">
        <v>300348</v>
      </c>
      <c r="E23" s="8">
        <v>7631340294</v>
      </c>
      <c r="G23" s="8">
        <v>7925898599</v>
      </c>
      <c r="I23" s="8">
        <v>-294558305</v>
      </c>
      <c r="K23" s="8">
        <v>300348</v>
      </c>
      <c r="M23" s="8">
        <v>7631340294</v>
      </c>
      <c r="O23" s="8">
        <v>7925898599</v>
      </c>
      <c r="Q23" s="8">
        <v>-294558305</v>
      </c>
    </row>
    <row r="24" spans="1:17" ht="18.75" x14ac:dyDescent="0.45">
      <c r="A24" s="4" t="s">
        <v>46</v>
      </c>
      <c r="C24" s="4">
        <f>SUM(C9:$C$23)</f>
        <v>20389807</v>
      </c>
      <c r="E24" s="4">
        <f>SUM(E9:$E$23)</f>
        <v>272423278030</v>
      </c>
      <c r="G24" s="4">
        <f>SUM(G9:$G$23)</f>
        <v>281867593081</v>
      </c>
      <c r="I24" s="4">
        <f>SUM(I9:$I$23)</f>
        <v>-9444315051</v>
      </c>
      <c r="K24" s="4">
        <f>SUM(K9:$K$23)</f>
        <v>20389807</v>
      </c>
      <c r="M24" s="4">
        <f>SUM(M9:$M$23)</f>
        <v>272423278030</v>
      </c>
      <c r="O24" s="4">
        <f>SUM(O9:$O$23)</f>
        <v>281867593081</v>
      </c>
      <c r="Q24" s="4">
        <f>SUM(Q9:$Q$23)</f>
        <v>-9444315051</v>
      </c>
    </row>
    <row r="25" spans="1:17" ht="18.75" x14ac:dyDescent="0.45">
      <c r="C25" s="5"/>
      <c r="E25" s="5"/>
      <c r="G25" s="5"/>
      <c r="I25" s="5"/>
      <c r="K25" s="5"/>
      <c r="M25" s="5"/>
      <c r="O25" s="5"/>
      <c r="Q25" s="5"/>
    </row>
    <row r="27" spans="1:17" ht="18.75" x14ac:dyDescent="0.45">
      <c r="A27" s="46" t="s">
        <v>120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8"/>
    </row>
    <row r="28" spans="1:17" x14ac:dyDescent="0.45">
      <c r="Q28" s="20"/>
    </row>
    <row r="29" spans="1:17" x14ac:dyDescent="0.45">
      <c r="Q29" s="20"/>
    </row>
  </sheetData>
  <mergeCells count="7">
    <mergeCell ref="A27:Q27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8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0"/>
  <sheetViews>
    <sheetView rightToLeft="1" topLeftCell="A31" workbookViewId="0">
      <selection activeCell="K49" sqref="K49"/>
    </sheetView>
  </sheetViews>
  <sheetFormatPr defaultRowHeight="18" x14ac:dyDescent="0.45"/>
  <cols>
    <col min="1" max="1" width="21.28515625" style="1" customWidth="1"/>
    <col min="2" max="2" width="1.42578125" style="1" customWidth="1"/>
    <col min="3" max="3" width="14.140625" style="1" customWidth="1"/>
    <col min="4" max="4" width="1.42578125" style="1" customWidth="1"/>
    <col min="5" max="5" width="21.7109375" style="1" customWidth="1"/>
    <col min="6" max="6" width="1.42578125" style="1" customWidth="1"/>
    <col min="7" max="7" width="20.5703125" style="1" customWidth="1"/>
    <col min="8" max="8" width="1.42578125" style="1" customWidth="1"/>
    <col min="9" max="9" width="17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20.7109375" style="1" customWidth="1"/>
    <col min="14" max="14" width="1.42578125" style="1" customWidth="1"/>
    <col min="15" max="15" width="21.42578125" style="1" customWidth="1"/>
    <col min="16" max="16" width="1.42578125" style="1" customWidth="1"/>
    <col min="17" max="17" width="17" style="1" customWidth="1"/>
    <col min="18" max="19" width="9.140625" style="1"/>
    <col min="20" max="20" width="12.28515625" style="1" bestFit="1" customWidth="1"/>
    <col min="21" max="16384" width="9.140625" style="1"/>
  </cols>
  <sheetData>
    <row r="1" spans="1:20" ht="20.100000000000001" customHeight="1" x14ac:dyDescent="0.45">
      <c r="A1" s="43" t="s">
        <v>143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20" ht="20.100000000000001" customHeight="1" x14ac:dyDescent="0.45">
      <c r="A2" s="43" t="s">
        <v>87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20" ht="20.100000000000001" customHeight="1" x14ac:dyDescent="0.45">
      <c r="A3" s="4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5" spans="1:20" ht="21" x14ac:dyDescent="0.45">
      <c r="A5" s="44" t="s">
        <v>121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7" spans="1:20" ht="21" x14ac:dyDescent="0.45">
      <c r="C7" s="34" t="s">
        <v>101</v>
      </c>
      <c r="D7" s="35"/>
      <c r="E7" s="35"/>
      <c r="F7" s="35"/>
      <c r="G7" s="35"/>
      <c r="H7" s="35"/>
      <c r="I7" s="35"/>
      <c r="K7" s="34" t="s">
        <v>6</v>
      </c>
      <c r="L7" s="35"/>
      <c r="M7" s="35"/>
      <c r="N7" s="35"/>
      <c r="O7" s="35"/>
      <c r="P7" s="35"/>
      <c r="Q7" s="35"/>
    </row>
    <row r="8" spans="1:20" ht="42" x14ac:dyDescent="0.45">
      <c r="A8" s="11" t="s">
        <v>89</v>
      </c>
      <c r="C8" s="3" t="s">
        <v>8</v>
      </c>
      <c r="E8" s="3" t="s">
        <v>10</v>
      </c>
      <c r="G8" s="3" t="s">
        <v>118</v>
      </c>
      <c r="I8" s="3" t="s">
        <v>122</v>
      </c>
      <c r="K8" s="3" t="s">
        <v>8</v>
      </c>
      <c r="M8" s="3" t="s">
        <v>10</v>
      </c>
      <c r="O8" s="3" t="s">
        <v>118</v>
      </c>
      <c r="Q8" s="3" t="s">
        <v>122</v>
      </c>
    </row>
    <row r="9" spans="1:20" ht="37.5" x14ac:dyDescent="0.45">
      <c r="A9" s="6" t="s">
        <v>58</v>
      </c>
      <c r="C9" s="8">
        <v>1700</v>
      </c>
      <c r="E9" s="8">
        <v>1283148387</v>
      </c>
      <c r="G9" s="8">
        <v>1245109283</v>
      </c>
      <c r="I9" s="8">
        <v>38039104</v>
      </c>
      <c r="K9" s="8">
        <v>1700</v>
      </c>
      <c r="M9" s="8">
        <v>2283148387</v>
      </c>
      <c r="O9" s="8">
        <v>2215959567</v>
      </c>
      <c r="Q9" s="8">
        <f>M9-O9</f>
        <v>67188820</v>
      </c>
      <c r="T9" s="20">
        <v>1152808908</v>
      </c>
    </row>
    <row r="10" spans="1:20" ht="18.75" x14ac:dyDescent="0.45">
      <c r="A10" s="6" t="s">
        <v>16</v>
      </c>
      <c r="C10" s="8">
        <v>22925866</v>
      </c>
      <c r="E10" s="8">
        <v>123290962896</v>
      </c>
      <c r="G10" s="8">
        <v>104854292105</v>
      </c>
      <c r="I10" s="8">
        <v>18436670791</v>
      </c>
      <c r="K10" s="8">
        <v>22925866</v>
      </c>
      <c r="M10" s="8">
        <v>123290962896</v>
      </c>
      <c r="O10" s="8">
        <v>107087658900</v>
      </c>
      <c r="Q10" s="8">
        <v>16203303996</v>
      </c>
      <c r="T10" s="20">
        <v>130339479</v>
      </c>
    </row>
    <row r="11" spans="1:20" ht="18.75" x14ac:dyDescent="0.45">
      <c r="A11" s="6" t="s">
        <v>17</v>
      </c>
      <c r="C11" s="8">
        <v>78100000</v>
      </c>
      <c r="E11" s="8">
        <v>260155907055</v>
      </c>
      <c r="G11" s="8">
        <v>291675840885</v>
      </c>
      <c r="I11" s="8">
        <v>-31519933830</v>
      </c>
      <c r="K11" s="8">
        <v>78100000</v>
      </c>
      <c r="M11" s="8">
        <v>260155907055</v>
      </c>
      <c r="O11" s="8">
        <v>308988513900</v>
      </c>
      <c r="Q11" s="8">
        <v>-48832606845</v>
      </c>
      <c r="T11" s="20">
        <f>SUM(T9:T10)</f>
        <v>1283148387</v>
      </c>
    </row>
    <row r="12" spans="1:20" ht="18.75" x14ac:dyDescent="0.45">
      <c r="A12" s="6" t="s">
        <v>18</v>
      </c>
      <c r="C12" s="8">
        <v>56020001</v>
      </c>
      <c r="E12" s="8">
        <v>167004359300</v>
      </c>
      <c r="G12" s="8">
        <v>144228506365</v>
      </c>
      <c r="I12" s="8">
        <v>22775852935</v>
      </c>
      <c r="K12" s="8">
        <v>56020001</v>
      </c>
      <c r="M12" s="8">
        <v>167004359300</v>
      </c>
      <c r="O12" s="8">
        <v>132701363192</v>
      </c>
      <c r="Q12" s="8">
        <v>34302996108</v>
      </c>
    </row>
    <row r="13" spans="1:20" ht="18.75" x14ac:dyDescent="0.45">
      <c r="A13" s="6" t="s">
        <v>19</v>
      </c>
      <c r="C13" s="8">
        <v>50125053</v>
      </c>
      <c r="E13" s="8">
        <v>271556108694</v>
      </c>
      <c r="G13" s="8">
        <v>226711980653</v>
      </c>
      <c r="I13" s="8">
        <v>44844128041</v>
      </c>
      <c r="K13" s="8">
        <v>50125053</v>
      </c>
      <c r="M13" s="8">
        <v>271556108694</v>
      </c>
      <c r="O13" s="8">
        <v>180622182388</v>
      </c>
      <c r="Q13" s="8">
        <v>90933926306</v>
      </c>
    </row>
    <row r="14" spans="1:20" ht="37.5" x14ac:dyDescent="0.45">
      <c r="A14" s="6" t="s">
        <v>20</v>
      </c>
      <c r="C14" s="8">
        <v>26800000</v>
      </c>
      <c r="E14" s="8">
        <v>104963727600</v>
      </c>
      <c r="G14" s="8">
        <v>119775867840</v>
      </c>
      <c r="I14" s="8">
        <v>-14812140240</v>
      </c>
      <c r="K14" s="8">
        <v>26800000</v>
      </c>
      <c r="M14" s="8">
        <v>104963727600</v>
      </c>
      <c r="O14" s="8">
        <v>118032968619</v>
      </c>
      <c r="Q14" s="8">
        <v>-13069241019</v>
      </c>
      <c r="T14" s="25">
        <f>Q9+Q22</f>
        <v>-7436180</v>
      </c>
    </row>
    <row r="15" spans="1:20" ht="37.5" x14ac:dyDescent="0.45">
      <c r="A15" s="6" t="s">
        <v>21</v>
      </c>
      <c r="C15" s="8">
        <v>12283333</v>
      </c>
      <c r="E15" s="8">
        <v>33382815759</v>
      </c>
      <c r="G15" s="8">
        <v>42687024102</v>
      </c>
      <c r="I15" s="8">
        <v>-9304208343</v>
      </c>
      <c r="K15" s="8">
        <v>12283333</v>
      </c>
      <c r="M15" s="8">
        <v>33382815759</v>
      </c>
      <c r="O15" s="8">
        <v>35416541781</v>
      </c>
      <c r="Q15" s="8">
        <v>-2033726022</v>
      </c>
    </row>
    <row r="16" spans="1:20" ht="18.75" x14ac:dyDescent="0.45">
      <c r="A16" s="6" t="s">
        <v>22</v>
      </c>
      <c r="C16" s="16">
        <v>0</v>
      </c>
      <c r="D16" s="14"/>
      <c r="E16" s="16">
        <v>0</v>
      </c>
      <c r="G16" s="8">
        <v>278334000</v>
      </c>
      <c r="I16" s="8">
        <v>-278334000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</row>
    <row r="17" spans="1:17" ht="18.75" x14ac:dyDescent="0.45">
      <c r="A17" s="6" t="s">
        <v>23</v>
      </c>
      <c r="C17" s="16">
        <v>0</v>
      </c>
      <c r="D17" s="14"/>
      <c r="E17" s="16">
        <v>0</v>
      </c>
      <c r="G17" s="8">
        <v>-1256777415</v>
      </c>
      <c r="I17" s="8">
        <v>1256777415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</row>
    <row r="18" spans="1:17" ht="18.75" x14ac:dyDescent="0.45">
      <c r="A18" s="6" t="s">
        <v>24</v>
      </c>
      <c r="C18" s="8">
        <v>45119240</v>
      </c>
      <c r="E18" s="8">
        <v>128945994001</v>
      </c>
      <c r="G18" s="8">
        <v>156394671680</v>
      </c>
      <c r="I18" s="8">
        <v>-27448677679</v>
      </c>
      <c r="K18" s="8">
        <v>45119240</v>
      </c>
      <c r="M18" s="8">
        <v>128945994001</v>
      </c>
      <c r="O18" s="8">
        <v>134417789224</v>
      </c>
      <c r="Q18" s="8">
        <v>-5471795223</v>
      </c>
    </row>
    <row r="19" spans="1:17" ht="18.75" x14ac:dyDescent="0.45">
      <c r="A19" s="6" t="s">
        <v>25</v>
      </c>
      <c r="C19" s="16">
        <v>0</v>
      </c>
      <c r="D19" s="14"/>
      <c r="E19" s="16">
        <v>0</v>
      </c>
      <c r="G19" s="8">
        <v>-1709766000</v>
      </c>
      <c r="I19" s="8">
        <v>1709766000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</row>
    <row r="20" spans="1:17" ht="18.75" x14ac:dyDescent="0.45">
      <c r="A20" s="6" t="s">
        <v>26</v>
      </c>
      <c r="C20" s="8">
        <v>1846526</v>
      </c>
      <c r="E20" s="8">
        <v>49284226723</v>
      </c>
      <c r="G20" s="8">
        <v>53313088906</v>
      </c>
      <c r="I20" s="8">
        <v>-4028862183</v>
      </c>
      <c r="K20" s="8">
        <v>1846526</v>
      </c>
      <c r="M20" s="8">
        <v>49284226723</v>
      </c>
      <c r="O20" s="8">
        <v>58278368656</v>
      </c>
      <c r="Q20" s="8">
        <v>-8994141933</v>
      </c>
    </row>
    <row r="21" spans="1:17" ht="37.5" x14ac:dyDescent="0.45">
      <c r="A21" s="6" t="s">
        <v>27</v>
      </c>
      <c r="C21" s="8">
        <v>52551677</v>
      </c>
      <c r="E21" s="8">
        <v>22410528650</v>
      </c>
      <c r="G21" s="8">
        <v>22410528650</v>
      </c>
      <c r="I21" s="16">
        <v>0</v>
      </c>
      <c r="K21" s="8">
        <v>52551677</v>
      </c>
      <c r="M21" s="8">
        <v>22410528650</v>
      </c>
      <c r="O21" s="8">
        <v>22410528650</v>
      </c>
      <c r="Q21" s="16">
        <v>0</v>
      </c>
    </row>
    <row r="22" spans="1:17" ht="37.5" x14ac:dyDescent="0.45">
      <c r="A22" s="6" t="s">
        <v>64</v>
      </c>
      <c r="C22" s="8">
        <v>250000</v>
      </c>
      <c r="E22" s="8">
        <v>249954687500</v>
      </c>
      <c r="G22" s="8">
        <v>250029312500</v>
      </c>
      <c r="I22" s="8">
        <v>-74625000</v>
      </c>
      <c r="K22" s="8">
        <v>250000</v>
      </c>
      <c r="M22" s="8">
        <v>249954687500</v>
      </c>
      <c r="O22" s="8">
        <v>250029312500</v>
      </c>
      <c r="Q22" s="8">
        <v>-74625000</v>
      </c>
    </row>
    <row r="23" spans="1:17" ht="37.5" x14ac:dyDescent="0.45">
      <c r="A23" s="6" t="s">
        <v>28</v>
      </c>
      <c r="C23" s="8">
        <v>3016724</v>
      </c>
      <c r="E23" s="8">
        <v>41862891911</v>
      </c>
      <c r="G23" s="8">
        <v>41078223195</v>
      </c>
      <c r="I23" s="8">
        <v>784668716</v>
      </c>
      <c r="K23" s="8">
        <v>3016724</v>
      </c>
      <c r="M23" s="8">
        <v>41862891911</v>
      </c>
      <c r="O23" s="8">
        <v>39283945848</v>
      </c>
      <c r="Q23" s="8">
        <v>2578946063</v>
      </c>
    </row>
    <row r="24" spans="1:17" ht="37.5" x14ac:dyDescent="0.45">
      <c r="A24" s="6" t="s">
        <v>29</v>
      </c>
      <c r="C24" s="8">
        <v>2000000</v>
      </c>
      <c r="E24" s="8">
        <v>41590552500</v>
      </c>
      <c r="G24" s="8">
        <v>48870872250</v>
      </c>
      <c r="I24" s="8">
        <v>-7280319750</v>
      </c>
      <c r="K24" s="8">
        <v>2000000</v>
      </c>
      <c r="M24" s="8">
        <v>41590552500</v>
      </c>
      <c r="O24" s="8">
        <v>47432906250</v>
      </c>
      <c r="Q24" s="8">
        <v>-5842353750</v>
      </c>
    </row>
    <row r="25" spans="1:17" ht="18.75" x14ac:dyDescent="0.45">
      <c r="A25" s="6" t="s">
        <v>30</v>
      </c>
      <c r="C25" s="16">
        <v>0</v>
      </c>
      <c r="E25" s="8">
        <v>-659</v>
      </c>
      <c r="G25" s="8">
        <v>453457925</v>
      </c>
      <c r="I25" s="8">
        <v>-453458584</v>
      </c>
      <c r="K25" s="16">
        <v>0</v>
      </c>
      <c r="M25" s="8">
        <v>-659</v>
      </c>
      <c r="O25" s="8">
        <v>-659</v>
      </c>
      <c r="Q25" s="16">
        <v>0</v>
      </c>
    </row>
    <row r="26" spans="1:17" ht="37.5" x14ac:dyDescent="0.45">
      <c r="A26" s="6" t="s">
        <v>31</v>
      </c>
      <c r="C26" s="16">
        <v>0</v>
      </c>
      <c r="E26" s="8">
        <v>-656</v>
      </c>
      <c r="G26" s="8">
        <v>-2728541141</v>
      </c>
      <c r="I26" s="8">
        <v>2728540485</v>
      </c>
      <c r="K26" s="16">
        <v>0</v>
      </c>
      <c r="M26" s="8">
        <v>-656</v>
      </c>
      <c r="O26" s="8">
        <v>-656</v>
      </c>
      <c r="Q26" s="16">
        <v>0</v>
      </c>
    </row>
    <row r="27" spans="1:17" ht="18.75" x14ac:dyDescent="0.45">
      <c r="A27" s="6" t="s">
        <v>32</v>
      </c>
      <c r="C27" s="8">
        <v>85000</v>
      </c>
      <c r="E27" s="8">
        <v>13923446250</v>
      </c>
      <c r="G27" s="8">
        <v>16940138208</v>
      </c>
      <c r="I27" s="8">
        <v>-3016691958</v>
      </c>
      <c r="K27" s="8">
        <v>85000</v>
      </c>
      <c r="M27" s="8">
        <v>13923446250</v>
      </c>
      <c r="O27" s="8">
        <v>15368361483</v>
      </c>
      <c r="Q27" s="8">
        <v>-1444915233</v>
      </c>
    </row>
    <row r="28" spans="1:17" ht="18.75" x14ac:dyDescent="0.45">
      <c r="A28" s="6" t="s">
        <v>33</v>
      </c>
      <c r="C28" s="16">
        <v>0</v>
      </c>
      <c r="D28" s="14"/>
      <c r="E28" s="16">
        <v>0</v>
      </c>
      <c r="G28" s="8">
        <v>2385720</v>
      </c>
      <c r="I28" s="8">
        <v>-2385720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</row>
    <row r="29" spans="1:17" ht="18.75" x14ac:dyDescent="0.45">
      <c r="A29" s="6" t="s">
        <v>34</v>
      </c>
      <c r="C29" s="8">
        <v>6900000</v>
      </c>
      <c r="E29" s="8">
        <v>27600394680</v>
      </c>
      <c r="G29" s="8">
        <v>31685641965</v>
      </c>
      <c r="I29" s="8">
        <v>-4085247285</v>
      </c>
      <c r="K29" s="8">
        <v>6900000</v>
      </c>
      <c r="M29" s="8">
        <v>27600394680</v>
      </c>
      <c r="O29" s="8">
        <v>28128533445</v>
      </c>
      <c r="Q29" s="8">
        <v>-528138765</v>
      </c>
    </row>
    <row r="30" spans="1:17" ht="18.75" x14ac:dyDescent="0.45">
      <c r="A30" s="6" t="s">
        <v>35</v>
      </c>
      <c r="C30" s="8">
        <v>3577358</v>
      </c>
      <c r="E30" s="8">
        <v>20660782503</v>
      </c>
      <c r="G30" s="8">
        <v>23754565769</v>
      </c>
      <c r="I30" s="8">
        <v>-3093783266</v>
      </c>
      <c r="K30" s="8">
        <v>3577358</v>
      </c>
      <c r="M30" s="8">
        <v>20660782503</v>
      </c>
      <c r="O30" s="8">
        <v>22474379590</v>
      </c>
      <c r="Q30" s="8">
        <v>-1813597087</v>
      </c>
    </row>
    <row r="31" spans="1:17" ht="18.75" x14ac:dyDescent="0.45">
      <c r="A31" s="6" t="s">
        <v>36</v>
      </c>
      <c r="C31" s="8">
        <v>1180000</v>
      </c>
      <c r="E31" s="8">
        <v>19600479090</v>
      </c>
      <c r="G31" s="8">
        <v>20925945360</v>
      </c>
      <c r="I31" s="8">
        <v>-1325466270</v>
      </c>
      <c r="K31" s="8">
        <v>1180000</v>
      </c>
      <c r="M31" s="8">
        <v>19600479090</v>
      </c>
      <c r="O31" s="8">
        <v>19978822123</v>
      </c>
      <c r="Q31" s="8">
        <v>-378343033</v>
      </c>
    </row>
    <row r="32" spans="1:17" ht="18.75" x14ac:dyDescent="0.45">
      <c r="A32" s="6" t="s">
        <v>37</v>
      </c>
      <c r="C32" s="8">
        <v>3095884</v>
      </c>
      <c r="E32" s="8">
        <v>38529842897</v>
      </c>
      <c r="G32" s="8">
        <v>38147006249</v>
      </c>
      <c r="I32" s="8">
        <v>382836648</v>
      </c>
      <c r="K32" s="8">
        <v>3095884</v>
      </c>
      <c r="M32" s="8">
        <v>38529842897</v>
      </c>
      <c r="O32" s="8">
        <v>40868715149</v>
      </c>
      <c r="Q32" s="8">
        <v>-2338872252</v>
      </c>
    </row>
    <row r="33" spans="1:17" ht="18.75" x14ac:dyDescent="0.45">
      <c r="A33" s="6" t="s">
        <v>38</v>
      </c>
      <c r="C33" s="16">
        <v>0</v>
      </c>
      <c r="D33" s="14"/>
      <c r="E33" s="16">
        <v>0</v>
      </c>
      <c r="G33" s="8">
        <v>-1199818350</v>
      </c>
      <c r="I33" s="8">
        <v>1199818350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</row>
    <row r="34" spans="1:17" ht="18.75" x14ac:dyDescent="0.45">
      <c r="A34" s="6" t="s">
        <v>39</v>
      </c>
      <c r="C34" s="8">
        <v>2800000</v>
      </c>
      <c r="E34" s="8">
        <v>45340608600</v>
      </c>
      <c r="G34" s="8">
        <v>55778133600</v>
      </c>
      <c r="I34" s="8">
        <v>-10437525000</v>
      </c>
      <c r="K34" s="8">
        <v>2800000</v>
      </c>
      <c r="M34" s="8">
        <v>45340608600</v>
      </c>
      <c r="O34" s="8">
        <v>53440128000</v>
      </c>
      <c r="Q34" s="8">
        <v>-8099519400</v>
      </c>
    </row>
    <row r="35" spans="1:17" ht="18.75" x14ac:dyDescent="0.45">
      <c r="A35" s="6" t="s">
        <v>40</v>
      </c>
      <c r="C35" s="8">
        <v>3363000</v>
      </c>
      <c r="E35" s="8">
        <v>118141271901</v>
      </c>
      <c r="G35" s="8">
        <v>135290811370</v>
      </c>
      <c r="I35" s="8">
        <v>-17149539469</v>
      </c>
      <c r="K35" s="8">
        <v>3363000</v>
      </c>
      <c r="M35" s="8">
        <v>118141271901</v>
      </c>
      <c r="O35" s="8">
        <v>146523258274</v>
      </c>
      <c r="Q35" s="8">
        <v>-28381986373</v>
      </c>
    </row>
    <row r="36" spans="1:17" ht="18.75" x14ac:dyDescent="0.45">
      <c r="A36" s="6" t="s">
        <v>41</v>
      </c>
      <c r="C36" s="16">
        <v>0</v>
      </c>
      <c r="D36" s="14"/>
      <c r="E36" s="16">
        <v>0</v>
      </c>
      <c r="G36" s="8">
        <v>166070208</v>
      </c>
      <c r="I36" s="8">
        <v>-166070208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</row>
    <row r="37" spans="1:17" ht="18.75" x14ac:dyDescent="0.45">
      <c r="A37" s="6" t="s">
        <v>42</v>
      </c>
      <c r="C37" s="16">
        <v>0</v>
      </c>
      <c r="D37" s="14"/>
      <c r="E37" s="16">
        <v>0</v>
      </c>
      <c r="G37" s="8">
        <v>-66513116</v>
      </c>
      <c r="I37" s="8">
        <v>66513116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</row>
    <row r="38" spans="1:17" ht="18.75" x14ac:dyDescent="0.45">
      <c r="A38" s="6" t="s">
        <v>43</v>
      </c>
      <c r="C38" s="8">
        <v>146492</v>
      </c>
      <c r="E38" s="8">
        <v>23835142587</v>
      </c>
      <c r="G38" s="8">
        <v>26271371421</v>
      </c>
      <c r="I38" s="8">
        <v>-2436228834</v>
      </c>
      <c r="K38" s="8">
        <v>146492</v>
      </c>
      <c r="M38" s="8">
        <v>23835142587</v>
      </c>
      <c r="O38" s="8">
        <v>27040246988</v>
      </c>
      <c r="Q38" s="8">
        <v>-3205104401</v>
      </c>
    </row>
    <row r="39" spans="1:17" ht="18.75" x14ac:dyDescent="0.45">
      <c r="A39" s="6" t="s">
        <v>44</v>
      </c>
      <c r="C39" s="8">
        <v>2109652</v>
      </c>
      <c r="E39" s="8">
        <v>52909822166</v>
      </c>
      <c r="G39" s="8">
        <v>57573694465</v>
      </c>
      <c r="I39" s="8">
        <v>-4663872299</v>
      </c>
      <c r="K39" s="8">
        <v>2109652</v>
      </c>
      <c r="M39" s="8">
        <v>52909822166</v>
      </c>
      <c r="O39" s="8">
        <v>55992558535</v>
      </c>
      <c r="Q39" s="8">
        <v>-3082736369</v>
      </c>
    </row>
    <row r="40" spans="1:17" ht="18.75" x14ac:dyDescent="0.45">
      <c r="A40" s="6" t="s">
        <v>45</v>
      </c>
      <c r="C40" s="8">
        <v>2100000</v>
      </c>
      <c r="E40" s="8">
        <v>10959401250</v>
      </c>
      <c r="G40" s="8">
        <v>12024028800</v>
      </c>
      <c r="I40" s="8">
        <v>-1064627550</v>
      </c>
      <c r="K40" s="8">
        <v>2100000</v>
      </c>
      <c r="M40" s="8">
        <v>10959401250</v>
      </c>
      <c r="O40" s="8">
        <v>12712905450</v>
      </c>
      <c r="Q40" s="8">
        <v>-1753504200</v>
      </c>
    </row>
    <row r="41" spans="1:17" ht="18.75" x14ac:dyDescent="0.45">
      <c r="A41" s="4" t="s">
        <v>46</v>
      </c>
      <c r="C41" s="4">
        <f>SUM(C9:$C$40)</f>
        <v>376397506</v>
      </c>
      <c r="E41" s="4">
        <f>SUM(E9:$E$40)</f>
        <v>1867187101585</v>
      </c>
      <c r="G41" s="4">
        <f>SUM(G9:$G$40)</f>
        <v>1915605487452</v>
      </c>
      <c r="I41" s="4">
        <f>SUM(I9:$I$40)</f>
        <v>-48418385867</v>
      </c>
      <c r="K41" s="4">
        <f>SUM(K9:$K$40)</f>
        <v>376397506</v>
      </c>
      <c r="M41" s="4">
        <f>SUM(M9:$M$40)</f>
        <v>1868187101585</v>
      </c>
      <c r="O41" s="4">
        <f>SUM(O9:$O$40)</f>
        <v>1859445947197</v>
      </c>
      <c r="Q41" s="4">
        <f>SUM(Q9:Q40)</f>
        <v>8741154388</v>
      </c>
    </row>
    <row r="42" spans="1:17" ht="18.75" x14ac:dyDescent="0.45">
      <c r="C42" s="5"/>
      <c r="E42" s="5"/>
      <c r="G42" s="5"/>
      <c r="I42" s="5"/>
      <c r="K42" s="5"/>
      <c r="M42" s="5"/>
      <c r="O42" s="5"/>
      <c r="Q42" s="5"/>
    </row>
    <row r="44" spans="1:17" ht="18.75" x14ac:dyDescent="0.45">
      <c r="A44" s="46" t="s">
        <v>120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8"/>
    </row>
    <row r="46" spans="1:17" x14ac:dyDescent="0.45">
      <c r="Q46" s="20"/>
    </row>
    <row r="47" spans="1:17" x14ac:dyDescent="0.45">
      <c r="O47" s="20"/>
      <c r="Q47" s="20"/>
    </row>
    <row r="48" spans="1:17" x14ac:dyDescent="0.45">
      <c r="O48" s="20"/>
      <c r="Q48" s="20"/>
    </row>
    <row r="49" spans="15:17" x14ac:dyDescent="0.45">
      <c r="O49" s="20"/>
    </row>
    <row r="50" spans="15:17" x14ac:dyDescent="0.45">
      <c r="Q50" s="25"/>
    </row>
  </sheetData>
  <mergeCells count="7">
    <mergeCell ref="A44:Q44"/>
    <mergeCell ref="A1:Q1"/>
    <mergeCell ref="A2:Q2"/>
    <mergeCell ref="A3:Q3"/>
    <mergeCell ref="A5:Q5"/>
    <mergeCell ref="C7:I7"/>
    <mergeCell ref="K7:Q7"/>
  </mergeCells>
  <pageMargins left="0.7" right="0.7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Mahboobeh Rahzani</cp:lastModifiedBy>
  <cp:lastPrinted>2023-06-18T12:38:02Z</cp:lastPrinted>
  <dcterms:created xsi:type="dcterms:W3CDTF">2023-06-18T11:44:44Z</dcterms:created>
  <dcterms:modified xsi:type="dcterms:W3CDTF">2023-06-24T11:36:05Z</dcterms:modified>
</cp:coreProperties>
</file>