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2\14021027\codal\"/>
    </mc:Choice>
  </mc:AlternateContent>
  <xr:revisionPtr revIDLastSave="0" documentId="13_ncr:1_{462E4B03-BA5C-47A1-9ECC-192961540A11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سهام" sheetId="16" r:id="rId1"/>
    <sheet name="سپرده" sheetId="21" r:id="rId2"/>
    <sheet name="سود اوراق و س بانکی" sheetId="13" r:id="rId3"/>
    <sheet name="درآمد سود سهام" sheetId="24" r:id="rId4"/>
    <sheet name="درآمد ناشی از قیمت اوراق " sheetId="14" r:id="rId5"/>
    <sheet name="درآمد ناشی از فروش" sheetId="23" r:id="rId6"/>
    <sheet name="درآمد س در سهام " sheetId="5" r:id="rId7"/>
    <sheet name="درآمد س در اوراق بها" sheetId="6" r:id="rId8"/>
    <sheet name="درآمد سپرده بانکی" sheetId="7" r:id="rId9"/>
    <sheet name="سایر درآمدها" sheetId="22" r:id="rId10"/>
    <sheet name="درآمدها" sheetId="11" r:id="rId11"/>
  </sheets>
  <externalReferences>
    <externalReference r:id="rId12"/>
  </externalReferences>
  <definedNames>
    <definedName name="_xlnm._FilterDatabase" localSheetId="8" hidden="1">'درآمد سپرده بانکی'!$A$7:$K$10</definedName>
    <definedName name="_xlnm._FilterDatabase" localSheetId="5" hidden="1">'درآمد ناشی از فروش'!$A$7:$U$7</definedName>
    <definedName name="_xlnm._FilterDatabase" localSheetId="4" hidden="1">'درآمد ناشی از قیمت اوراق '!$A$8:$AD$64</definedName>
    <definedName name="_xlnm._FilterDatabase" localSheetId="0" hidden="1">سهام!$B$9:$Z$45</definedName>
    <definedName name="_xlnm._FilterDatabase" localSheetId="2" hidden="1">'سود اوراق و س بانکی'!$B$6:$U$12</definedName>
    <definedName name="_xlnm.Print_Area" localSheetId="7">'درآمد س در اوراق بها'!$A$1:$R$12</definedName>
    <definedName name="_xlnm.Print_Area" localSheetId="6">'درآمد س در سهام '!$A$1:$V$111</definedName>
    <definedName name="_xlnm.Print_Area" localSheetId="8">'درآمد سپرده بانکی'!$A$1:$K$11</definedName>
    <definedName name="_xlnm.Print_Area" localSheetId="3">'درآمد سود سهام'!$A$1:$S$32</definedName>
    <definedName name="_xlnm.Print_Area" localSheetId="5">'درآمد ناشی از فروش'!$A$1:$Q$43</definedName>
    <definedName name="_xlnm.Print_Area" localSheetId="4">'درآمد ناشی از قیمت اوراق '!$A$1:$Q$98</definedName>
    <definedName name="_xlnm.Print_Area" localSheetId="10">درآمدها!$A$1:$K$12</definedName>
    <definedName name="_xlnm.Print_Area" localSheetId="9">'سایر درآمدها'!$B$1:$F$11</definedName>
    <definedName name="_xlnm.Print_Area" localSheetId="1">سپرده!$A$1:$S$13</definedName>
    <definedName name="_xlnm.Print_Area" localSheetId="0">سهام!$A$1:$Z$101</definedName>
    <definedName name="_xlnm.Print_Area" localSheetId="2">'سود اوراق و س بانکی'!$A$1:$T$14</definedName>
    <definedName name="_xlnm.Print_Titles" localSheetId="6">'درآمد س در سهام '!$1:$8</definedName>
    <definedName name="_xlnm.Print_Titles" localSheetId="8">'درآمد سپرده بانکی'!$1:$6</definedName>
    <definedName name="_xlnm.Print_Titles" localSheetId="3">'درآمد سود سهام'!$1:$6</definedName>
    <definedName name="_xlnm.Print_Titles" localSheetId="5">'درآمد ناشی از فروش'!$1:$7</definedName>
    <definedName name="_xlnm.Print_Titles" localSheetId="4">'درآمد ناشی از قیمت اوراق '!$1:$8</definedName>
    <definedName name="_xlnm.Print_Titles" localSheetId="1">سپرده!$1:$8</definedName>
    <definedName name="_xlnm.Print_Titles" localSheetId="0">سهام!$1:$8</definedName>
    <definedName name="_xlnm.Print_Titles" localSheetId="2">'سود اوراق و س بانکی'!$1:$6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5" l="1"/>
  <c r="Q42" i="23"/>
  <c r="Z102" i="16"/>
  <c r="D20" i="5"/>
  <c r="F20" i="5"/>
  <c r="N20" i="5"/>
  <c r="P20" i="5"/>
  <c r="C42" i="23" l="1"/>
  <c r="E42" i="23"/>
  <c r="G42" i="23"/>
  <c r="O42" i="23" l="1"/>
  <c r="I97" i="14"/>
  <c r="I31" i="24"/>
  <c r="K31" i="24"/>
  <c r="O31" i="24"/>
  <c r="Q31" i="24"/>
  <c r="I42" i="23" l="1"/>
  <c r="Q97" i="14"/>
  <c r="T13" i="13"/>
  <c r="L102" i="16"/>
  <c r="X102" i="16"/>
  <c r="I11" i="7"/>
  <c r="F87" i="5"/>
  <c r="P87" i="5"/>
  <c r="F45" i="5"/>
  <c r="P45" i="5"/>
  <c r="M42" i="23"/>
  <c r="K42" i="23"/>
  <c r="P102" i="16"/>
  <c r="N102" i="16"/>
  <c r="J102" i="16"/>
  <c r="H102" i="16"/>
  <c r="F102" i="16"/>
  <c r="M31" i="24" l="1"/>
  <c r="O97" i="14" l="1"/>
  <c r="M97" i="14"/>
  <c r="K97" i="14"/>
  <c r="G97" i="14"/>
  <c r="E97" i="14"/>
  <c r="C97" i="14"/>
  <c r="F10" i="22" l="1"/>
  <c r="V102" i="16" l="1"/>
  <c r="B1" i="22"/>
  <c r="A1" i="7"/>
  <c r="B1" i="6"/>
  <c r="B1" i="5"/>
  <c r="A1" i="23"/>
  <c r="A1" i="14"/>
  <c r="A1" i="24"/>
  <c r="B1" i="13"/>
  <c r="B1" i="11"/>
  <c r="J13" i="13" l="1"/>
  <c r="L13" i="13"/>
  <c r="R13" i="13"/>
  <c r="E11" i="7"/>
  <c r="P13" i="13" l="1"/>
  <c r="N13" i="13"/>
  <c r="K13" i="21" l="1"/>
  <c r="M13" i="21"/>
  <c r="O13" i="21" l="1"/>
  <c r="J5" i="13" l="1"/>
  <c r="S31" i="24" l="1"/>
  <c r="Q13" i="21" l="1"/>
  <c r="C7" i="14" l="1"/>
  <c r="O12" i="6" l="1"/>
  <c r="M12" i="6"/>
  <c r="K12" i="6"/>
  <c r="I12" i="6"/>
  <c r="G12" i="6"/>
  <c r="E12" i="6"/>
  <c r="S13" i="13" l="1"/>
  <c r="Q13" i="13"/>
  <c r="O13" i="13"/>
  <c r="M13" i="13"/>
  <c r="R31" i="24" l="1"/>
  <c r="P31" i="24"/>
  <c r="R102" i="16" l="1"/>
  <c r="S13" i="21" l="1"/>
  <c r="D10" i="22"/>
  <c r="A3" i="24" l="1"/>
  <c r="D45" i="5" l="1"/>
  <c r="N45" i="5"/>
  <c r="N87" i="5"/>
  <c r="D87" i="5"/>
  <c r="N90" i="5"/>
  <c r="D75" i="5"/>
  <c r="D90" i="5"/>
  <c r="N50" i="5"/>
  <c r="N75" i="5"/>
  <c r="D50" i="5"/>
  <c r="D83" i="5"/>
  <c r="N68" i="5"/>
  <c r="N65" i="5"/>
  <c r="N34" i="5"/>
  <c r="N83" i="5"/>
  <c r="N77" i="5"/>
  <c r="N24" i="5"/>
  <c r="D77" i="5"/>
  <c r="D34" i="5"/>
  <c r="D24" i="5"/>
  <c r="D68" i="5"/>
  <c r="D65" i="5"/>
  <c r="N13" i="5"/>
  <c r="N56" i="5"/>
  <c r="N15" i="5"/>
  <c r="N73" i="5"/>
  <c r="N18" i="5"/>
  <c r="N26" i="5"/>
  <c r="N71" i="5"/>
  <c r="N14" i="5"/>
  <c r="N70" i="5"/>
  <c r="N64" i="5"/>
  <c r="N47" i="5"/>
  <c r="N32" i="5"/>
  <c r="N44" i="5"/>
  <c r="N27" i="5"/>
  <c r="N36" i="5"/>
  <c r="N29" i="5"/>
  <c r="D73" i="5"/>
  <c r="D14" i="5"/>
  <c r="D47" i="5"/>
  <c r="D27" i="5"/>
  <c r="D92" i="5"/>
  <c r="D94" i="5"/>
  <c r="D17" i="5"/>
  <c r="D88" i="5"/>
  <c r="D66" i="5"/>
  <c r="D23" i="5"/>
  <c r="D57" i="5"/>
  <c r="D31" i="5"/>
  <c r="D67" i="5"/>
  <c r="D25" i="5"/>
  <c r="D74" i="5"/>
  <c r="D84" i="5"/>
  <c r="D60" i="5"/>
  <c r="D96" i="5"/>
  <c r="D82" i="5"/>
  <c r="D80" i="5"/>
  <c r="D41" i="5"/>
  <c r="D15" i="5"/>
  <c r="D26" i="5"/>
  <c r="D70" i="5"/>
  <c r="D32" i="5"/>
  <c r="D36" i="5"/>
  <c r="N92" i="5"/>
  <c r="N94" i="5"/>
  <c r="N17" i="5"/>
  <c r="N88" i="5"/>
  <c r="N66" i="5"/>
  <c r="N23" i="5"/>
  <c r="N57" i="5"/>
  <c r="N31" i="5"/>
  <c r="N67" i="5"/>
  <c r="N25" i="5"/>
  <c r="N74" i="5"/>
  <c r="N84" i="5"/>
  <c r="N60" i="5"/>
  <c r="N96" i="5"/>
  <c r="N82" i="5"/>
  <c r="N80" i="5"/>
  <c r="N41" i="5"/>
  <c r="D13" i="5"/>
  <c r="D56" i="5"/>
  <c r="D18" i="5"/>
  <c r="D71" i="5"/>
  <c r="D64" i="5"/>
  <c r="D44" i="5"/>
  <c r="D29" i="5"/>
  <c r="D111" i="5"/>
  <c r="N111" i="5"/>
  <c r="D55" i="5"/>
  <c r="N55" i="5"/>
  <c r="D97" i="5"/>
  <c r="N97" i="5"/>
  <c r="D113" i="5"/>
  <c r="N113" i="5"/>
  <c r="D114" i="5"/>
  <c r="N114" i="5"/>
  <c r="D12" i="5"/>
  <c r="N12" i="5"/>
  <c r="N93" i="5"/>
  <c r="D93" i="5"/>
  <c r="D69" i="5"/>
  <c r="N69" i="5"/>
  <c r="N48" i="5"/>
  <c r="D48" i="5"/>
  <c r="N102" i="5"/>
  <c r="D110" i="5"/>
  <c r="D95" i="5"/>
  <c r="D102" i="5"/>
  <c r="N110" i="5"/>
  <c r="D51" i="5"/>
  <c r="N95" i="5"/>
  <c r="N51" i="5"/>
  <c r="D11" i="5"/>
  <c r="N107" i="5"/>
  <c r="N72" i="5"/>
  <c r="N11" i="5"/>
  <c r="N38" i="5"/>
  <c r="D72" i="5"/>
  <c r="D107" i="5"/>
  <c r="D38" i="5"/>
  <c r="D76" i="5"/>
  <c r="N76" i="5"/>
  <c r="D105" i="5"/>
  <c r="N89" i="5"/>
  <c r="N105" i="5"/>
  <c r="D89" i="5"/>
  <c r="N91" i="5"/>
  <c r="N63" i="5"/>
  <c r="N28" i="5"/>
  <c r="N53" i="5"/>
  <c r="N61" i="5"/>
  <c r="D106" i="5"/>
  <c r="D98" i="5"/>
  <c r="D99" i="5"/>
  <c r="D91" i="5"/>
  <c r="D22" i="5"/>
  <c r="D63" i="5"/>
  <c r="D79" i="5"/>
  <c r="D61" i="5"/>
  <c r="D16" i="5"/>
  <c r="D109" i="5"/>
  <c r="D9" i="5"/>
  <c r="D85" i="5"/>
  <c r="D21" i="5"/>
  <c r="N81" i="5"/>
  <c r="N59" i="5"/>
  <c r="N42" i="5"/>
  <c r="N101" i="5"/>
  <c r="N54" i="5"/>
  <c r="N86" i="5"/>
  <c r="N112" i="5"/>
  <c r="D30" i="5"/>
  <c r="D40" i="5"/>
  <c r="D108" i="5"/>
  <c r="D33" i="5"/>
  <c r="D53" i="5"/>
  <c r="N49" i="5"/>
  <c r="N104" i="5"/>
  <c r="N33" i="5"/>
  <c r="N62" i="5"/>
  <c r="N58" i="5"/>
  <c r="N21" i="5"/>
  <c r="D78" i="5"/>
  <c r="D46" i="5"/>
  <c r="D39" i="5"/>
  <c r="D100" i="5"/>
  <c r="D28" i="5"/>
  <c r="D54" i="5"/>
  <c r="D62" i="5"/>
  <c r="D86" i="5"/>
  <c r="D35" i="5"/>
  <c r="D19" i="5"/>
  <c r="D103" i="5"/>
  <c r="D52" i="5"/>
  <c r="N39" i="5"/>
  <c r="N85" i="5"/>
  <c r="D49" i="5"/>
  <c r="D112" i="5"/>
  <c r="D10" i="5"/>
  <c r="N9" i="5"/>
  <c r="D81" i="5"/>
  <c r="D58" i="5"/>
  <c r="N103" i="5"/>
  <c r="N10" i="5"/>
  <c r="D59" i="5"/>
  <c r="N22" i="5"/>
  <c r="N52" i="5"/>
  <c r="D104" i="5"/>
  <c r="D101" i="5"/>
  <c r="D43" i="5"/>
  <c r="D42" i="5"/>
  <c r="N43" i="5"/>
  <c r="N108" i="5"/>
  <c r="N30" i="5"/>
  <c r="N109" i="5"/>
  <c r="N100" i="5"/>
  <c r="N79" i="5"/>
  <c r="N35" i="5"/>
  <c r="N40" i="5"/>
  <c r="N98" i="5"/>
  <c r="N99" i="5"/>
  <c r="N46" i="5"/>
  <c r="N78" i="5"/>
  <c r="N106" i="5"/>
  <c r="N19" i="5"/>
  <c r="N16" i="5"/>
  <c r="D37" i="5"/>
  <c r="N37" i="5"/>
  <c r="N115" i="5" l="1"/>
  <c r="D7" i="22"/>
  <c r="F7" i="22" l="1"/>
  <c r="D5" i="5"/>
  <c r="N5" i="5"/>
  <c r="D6" i="6"/>
  <c r="K7" i="14"/>
  <c r="L6" i="6" s="1"/>
  <c r="K6" i="23"/>
  <c r="C6" i="23"/>
  <c r="P5" i="13"/>
  <c r="K6" i="21"/>
  <c r="A3" i="7" l="1"/>
  <c r="B3" i="5"/>
  <c r="A3" i="14"/>
  <c r="P54" i="5" l="1"/>
  <c r="F90" i="5"/>
  <c r="P90" i="5"/>
  <c r="P75" i="5"/>
  <c r="P50" i="5"/>
  <c r="F50" i="5"/>
  <c r="F75" i="5"/>
  <c r="P23" i="5"/>
  <c r="F56" i="5"/>
  <c r="P17" i="5"/>
  <c r="F18" i="5"/>
  <c r="P67" i="5"/>
  <c r="F31" i="5"/>
  <c r="F26" i="5"/>
  <c r="P80" i="5"/>
  <c r="F27" i="5"/>
  <c r="P32" i="5"/>
  <c r="F96" i="5"/>
  <c r="P82" i="5"/>
  <c r="F44" i="5"/>
  <c r="P64" i="5"/>
  <c r="P74" i="5"/>
  <c r="P18" i="5"/>
  <c r="P25" i="5"/>
  <c r="P14" i="5"/>
  <c r="P66" i="5"/>
  <c r="F29" i="5"/>
  <c r="P56" i="5"/>
  <c r="P73" i="5"/>
  <c r="P34" i="5"/>
  <c r="F34" i="5"/>
  <c r="F66" i="5"/>
  <c r="F17" i="5"/>
  <c r="P41" i="5"/>
  <c r="F73" i="5"/>
  <c r="P71" i="5"/>
  <c r="P29" i="5"/>
  <c r="P96" i="5"/>
  <c r="F94" i="5"/>
  <c r="F60" i="5"/>
  <c r="P84" i="5"/>
  <c r="P57" i="5"/>
  <c r="P47" i="5"/>
  <c r="F83" i="5"/>
  <c r="P83" i="5"/>
  <c r="P77" i="5"/>
  <c r="F77" i="5"/>
  <c r="P13" i="5"/>
  <c r="F84" i="5"/>
  <c r="F32" i="5"/>
  <c r="F47" i="5"/>
  <c r="F64" i="5"/>
  <c r="F67" i="5"/>
  <c r="F57" i="5"/>
  <c r="F23" i="5"/>
  <c r="F71" i="5"/>
  <c r="F92" i="5"/>
  <c r="P36" i="5"/>
  <c r="F15" i="5"/>
  <c r="F68" i="5"/>
  <c r="P24" i="5"/>
  <c r="F65" i="5"/>
  <c r="F24" i="5"/>
  <c r="F13" i="5"/>
  <c r="F88" i="5"/>
  <c r="P31" i="5"/>
  <c r="P92" i="5"/>
  <c r="P88" i="5"/>
  <c r="P26" i="5"/>
  <c r="F82" i="5"/>
  <c r="F36" i="5"/>
  <c r="F41" i="5"/>
  <c r="P15" i="5"/>
  <c r="F74" i="5"/>
  <c r="F70" i="5"/>
  <c r="F25" i="5"/>
  <c r="F14" i="5"/>
  <c r="P68" i="5"/>
  <c r="P65" i="5"/>
  <c r="F80" i="5"/>
  <c r="P94" i="5"/>
  <c r="P44" i="5"/>
  <c r="P70" i="5"/>
  <c r="P27" i="5"/>
  <c r="P60" i="5"/>
  <c r="F111" i="5"/>
  <c r="P111" i="5"/>
  <c r="P55" i="5"/>
  <c r="F55" i="5"/>
  <c r="F97" i="5"/>
  <c r="P97" i="5"/>
  <c r="F113" i="5"/>
  <c r="P113" i="5"/>
  <c r="F114" i="5"/>
  <c r="F12" i="5"/>
  <c r="P12" i="5"/>
  <c r="P114" i="5"/>
  <c r="P93" i="5"/>
  <c r="F93" i="5"/>
  <c r="P69" i="5"/>
  <c r="F69" i="5"/>
  <c r="F48" i="5"/>
  <c r="P48" i="5"/>
  <c r="P102" i="5"/>
  <c r="F95" i="5"/>
  <c r="F110" i="5"/>
  <c r="F51" i="5"/>
  <c r="F102" i="5"/>
  <c r="P95" i="5"/>
  <c r="P110" i="5"/>
  <c r="P51" i="5"/>
  <c r="P107" i="5"/>
  <c r="P72" i="5"/>
  <c r="F38" i="5"/>
  <c r="F72" i="5"/>
  <c r="P38" i="5"/>
  <c r="P11" i="5"/>
  <c r="F11" i="5"/>
  <c r="F107" i="5"/>
  <c r="F89" i="5"/>
  <c r="P76" i="5"/>
  <c r="F76" i="5"/>
  <c r="F105" i="5"/>
  <c r="P105" i="5"/>
  <c r="P89" i="5"/>
  <c r="P81" i="5"/>
  <c r="P39" i="5"/>
  <c r="P28" i="5"/>
  <c r="P62" i="5"/>
  <c r="F39" i="5"/>
  <c r="F28" i="5"/>
  <c r="F62" i="5"/>
  <c r="F86" i="5"/>
  <c r="F91" i="5"/>
  <c r="P22" i="5"/>
  <c r="P104" i="5"/>
  <c r="P101" i="5"/>
  <c r="P86" i="5"/>
  <c r="F22" i="5"/>
  <c r="P91" i="5"/>
  <c r="P63" i="5"/>
  <c r="P103" i="5"/>
  <c r="P9" i="5"/>
  <c r="F81" i="5"/>
  <c r="F49" i="5"/>
  <c r="F104" i="5"/>
  <c r="F42" i="5"/>
  <c r="F101" i="5"/>
  <c r="F63" i="5"/>
  <c r="P42" i="5"/>
  <c r="F103" i="5"/>
  <c r="F53" i="5"/>
  <c r="F9" i="5"/>
  <c r="P53" i="5"/>
  <c r="P21" i="5"/>
  <c r="F21" i="5"/>
  <c r="P49" i="5"/>
  <c r="F85" i="5"/>
  <c r="F59" i="5"/>
  <c r="P46" i="5"/>
  <c r="F30" i="5"/>
  <c r="F33" i="5"/>
  <c r="P109" i="5"/>
  <c r="F52" i="5"/>
  <c r="P58" i="5"/>
  <c r="P16" i="5"/>
  <c r="F35" i="5"/>
  <c r="F46" i="5"/>
  <c r="P59" i="5"/>
  <c r="P85" i="5"/>
  <c r="P10" i="5"/>
  <c r="F109" i="5"/>
  <c r="P40" i="5"/>
  <c r="P112" i="5"/>
  <c r="F99" i="5"/>
  <c r="P43" i="5"/>
  <c r="P61" i="5"/>
  <c r="P99" i="5"/>
  <c r="P100" i="5"/>
  <c r="F98" i="5"/>
  <c r="F54" i="5"/>
  <c r="P108" i="5"/>
  <c r="P78" i="5"/>
  <c r="F58" i="5"/>
  <c r="F19" i="5"/>
  <c r="P106" i="5"/>
  <c r="P79" i="5"/>
  <c r="F61" i="5"/>
  <c r="P30" i="5"/>
  <c r="P52" i="5"/>
  <c r="F112" i="5"/>
  <c r="F43" i="5"/>
  <c r="P33" i="5"/>
  <c r="F78" i="5"/>
  <c r="F108" i="5"/>
  <c r="P98" i="5"/>
  <c r="F106" i="5"/>
  <c r="F40" i="5"/>
  <c r="F100" i="5"/>
  <c r="P35" i="5"/>
  <c r="F16" i="5"/>
  <c r="P19" i="5"/>
  <c r="F10" i="5"/>
  <c r="F79" i="5"/>
  <c r="F37" i="5"/>
  <c r="P37" i="5"/>
  <c r="B3" i="13"/>
  <c r="F115" i="5" l="1"/>
  <c r="P115" i="5"/>
  <c r="N12" i="6"/>
  <c r="F12" i="6"/>
  <c r="L12" i="6" l="1"/>
  <c r="D12" i="6"/>
  <c r="A3" i="23"/>
  <c r="R22" i="5" s="1"/>
  <c r="A3" i="21"/>
  <c r="H20" i="5" l="1"/>
  <c r="J20" i="5" s="1"/>
  <c r="R20" i="5"/>
  <c r="T20" i="5" s="1"/>
  <c r="R87" i="5"/>
  <c r="T87" i="5" s="1"/>
  <c r="R45" i="5"/>
  <c r="T45" i="5" s="1"/>
  <c r="H45" i="5"/>
  <c r="J45" i="5" s="1"/>
  <c r="H87" i="5"/>
  <c r="J87" i="5" s="1"/>
  <c r="H90" i="5"/>
  <c r="J90" i="5" s="1"/>
  <c r="R90" i="5"/>
  <c r="T90" i="5" s="1"/>
  <c r="H75" i="5"/>
  <c r="J75" i="5" s="1"/>
  <c r="H50" i="5"/>
  <c r="J50" i="5" s="1"/>
  <c r="R50" i="5"/>
  <c r="T50" i="5" s="1"/>
  <c r="R75" i="5"/>
  <c r="T75" i="5" s="1"/>
  <c r="H68" i="5"/>
  <c r="J68" i="5" s="1"/>
  <c r="H65" i="5"/>
  <c r="J65" i="5" s="1"/>
  <c r="H34" i="5"/>
  <c r="J34" i="5" s="1"/>
  <c r="H83" i="5"/>
  <c r="J83" i="5" s="1"/>
  <c r="H77" i="5"/>
  <c r="J77" i="5" s="1"/>
  <c r="H24" i="5"/>
  <c r="R10" i="5"/>
  <c r="T10" i="5" s="1"/>
  <c r="R68" i="5"/>
  <c r="T68" i="5" s="1"/>
  <c r="R65" i="5"/>
  <c r="T65" i="5" s="1"/>
  <c r="R34" i="5"/>
  <c r="T34" i="5" s="1"/>
  <c r="R83" i="5"/>
  <c r="T83" i="5" s="1"/>
  <c r="R77" i="5"/>
  <c r="T77" i="5" s="1"/>
  <c r="R24" i="5"/>
  <c r="T24" i="5" s="1"/>
  <c r="R13" i="5"/>
  <c r="T13" i="5" s="1"/>
  <c r="R15" i="5"/>
  <c r="T15" i="5" s="1"/>
  <c r="H41" i="5"/>
  <c r="J41" i="5" s="1"/>
  <c r="R60" i="5"/>
  <c r="T60" i="5" s="1"/>
  <c r="H23" i="5"/>
  <c r="J23" i="5" s="1"/>
  <c r="H32" i="5"/>
  <c r="J32" i="5" s="1"/>
  <c r="R88" i="5"/>
  <c r="T88" i="5" s="1"/>
  <c r="R23" i="5"/>
  <c r="T23" i="5" s="1"/>
  <c r="R31" i="5"/>
  <c r="T31" i="5" s="1"/>
  <c r="R64" i="5"/>
  <c r="T64" i="5" s="1"/>
  <c r="R27" i="5"/>
  <c r="T27" i="5" s="1"/>
  <c r="H31" i="5"/>
  <c r="J31" i="5" s="1"/>
  <c r="H44" i="5"/>
  <c r="J44" i="5" s="1"/>
  <c r="H56" i="5"/>
  <c r="J56" i="5" s="1"/>
  <c r="H88" i="5"/>
  <c r="J88" i="5" s="1"/>
  <c r="H25" i="5"/>
  <c r="J25" i="5" s="1"/>
  <c r="H60" i="5"/>
  <c r="J60" i="5" s="1"/>
  <c r="R84" i="5"/>
  <c r="T84" i="5" s="1"/>
  <c r="H92" i="5"/>
  <c r="J92" i="5" s="1"/>
  <c r="R25" i="5"/>
  <c r="T25" i="5" s="1"/>
  <c r="H26" i="5"/>
  <c r="J26" i="5" s="1"/>
  <c r="R80" i="5"/>
  <c r="T80" i="5" s="1"/>
  <c r="H27" i="5"/>
  <c r="J27" i="5" s="1"/>
  <c r="R94" i="5"/>
  <c r="T94" i="5" s="1"/>
  <c r="H80" i="5"/>
  <c r="J80" i="5" s="1"/>
  <c r="R70" i="5"/>
  <c r="T70" i="5" s="1"/>
  <c r="R96" i="5"/>
  <c r="T96" i="5" s="1"/>
  <c r="H71" i="5"/>
  <c r="J71" i="5" s="1"/>
  <c r="H96" i="5"/>
  <c r="J96" i="5" s="1"/>
  <c r="R73" i="5"/>
  <c r="T73" i="5" s="1"/>
  <c r="R26" i="5"/>
  <c r="T26" i="5" s="1"/>
  <c r="R14" i="5"/>
  <c r="T14" i="5" s="1"/>
  <c r="R47" i="5"/>
  <c r="T47" i="5" s="1"/>
  <c r="R36" i="5"/>
  <c r="T36" i="5" s="1"/>
  <c r="H67" i="5"/>
  <c r="J67" i="5" s="1"/>
  <c r="H82" i="5"/>
  <c r="J82" i="5" s="1"/>
  <c r="H17" i="5"/>
  <c r="J17" i="5" s="1"/>
  <c r="R29" i="5"/>
  <c r="T29" i="5" s="1"/>
  <c r="H18" i="5"/>
  <c r="J18" i="5" s="1"/>
  <c r="H47" i="5"/>
  <c r="J47" i="5" s="1"/>
  <c r="R56" i="5"/>
  <c r="T56" i="5" s="1"/>
  <c r="R74" i="5"/>
  <c r="T74" i="5" s="1"/>
  <c r="R82" i="5"/>
  <c r="T82" i="5" s="1"/>
  <c r="H70" i="5"/>
  <c r="J70" i="5" s="1"/>
  <c r="H36" i="5"/>
  <c r="J36" i="5" s="1"/>
  <c r="R66" i="5"/>
  <c r="T66" i="5" s="1"/>
  <c r="R57" i="5"/>
  <c r="T57" i="5" s="1"/>
  <c r="R32" i="5"/>
  <c r="T32" i="5" s="1"/>
  <c r="H73" i="5"/>
  <c r="J73" i="5" s="1"/>
  <c r="H64" i="5"/>
  <c r="J64" i="5" s="1"/>
  <c r="H13" i="5"/>
  <c r="J13" i="5" s="1"/>
  <c r="H15" i="5"/>
  <c r="J15" i="5" s="1"/>
  <c r="H57" i="5"/>
  <c r="J57" i="5" s="1"/>
  <c r="H29" i="5"/>
  <c r="J29" i="5" s="1"/>
  <c r="H66" i="5"/>
  <c r="J66" i="5" s="1"/>
  <c r="R18" i="5"/>
  <c r="T18" i="5" s="1"/>
  <c r="R44" i="5"/>
  <c r="T44" i="5" s="1"/>
  <c r="H94" i="5"/>
  <c r="J94" i="5" s="1"/>
  <c r="H14" i="5"/>
  <c r="J14" i="5" s="1"/>
  <c r="R67" i="5"/>
  <c r="T67" i="5" s="1"/>
  <c r="R41" i="5"/>
  <c r="T41" i="5" s="1"/>
  <c r="R17" i="5"/>
  <c r="T17" i="5" s="1"/>
  <c r="H74" i="5"/>
  <c r="J74" i="5" s="1"/>
  <c r="R71" i="5"/>
  <c r="T71" i="5" s="1"/>
  <c r="H84" i="5"/>
  <c r="J84" i="5" s="1"/>
  <c r="R92" i="5"/>
  <c r="T92" i="5" s="1"/>
  <c r="H111" i="5"/>
  <c r="J111" i="5" s="1"/>
  <c r="R111" i="5"/>
  <c r="T111" i="5" s="1"/>
  <c r="H55" i="5"/>
  <c r="J55" i="5" s="1"/>
  <c r="R55" i="5"/>
  <c r="T55" i="5" s="1"/>
  <c r="R97" i="5"/>
  <c r="T97" i="5" s="1"/>
  <c r="H97" i="5"/>
  <c r="J97" i="5" s="1"/>
  <c r="R95" i="5"/>
  <c r="T95" i="5" s="1"/>
  <c r="R113" i="5"/>
  <c r="T113" i="5" s="1"/>
  <c r="H113" i="5"/>
  <c r="J113" i="5" s="1"/>
  <c r="H114" i="5"/>
  <c r="J114" i="5" s="1"/>
  <c r="R12" i="5"/>
  <c r="T12" i="5" s="1"/>
  <c r="H12" i="5"/>
  <c r="J12" i="5" s="1"/>
  <c r="R114" i="5"/>
  <c r="T114" i="5" s="1"/>
  <c r="V114" i="5" s="1"/>
  <c r="H93" i="5"/>
  <c r="J93" i="5" s="1"/>
  <c r="R93" i="5"/>
  <c r="T93" i="5" s="1"/>
  <c r="H69" i="5"/>
  <c r="J69" i="5" s="1"/>
  <c r="H48" i="5"/>
  <c r="J48" i="5" s="1"/>
  <c r="R48" i="5"/>
  <c r="T48" i="5" s="1"/>
  <c r="R69" i="5"/>
  <c r="T69" i="5" s="1"/>
  <c r="H95" i="5"/>
  <c r="J95" i="5" s="1"/>
  <c r="H110" i="5"/>
  <c r="J110" i="5" s="1"/>
  <c r="H51" i="5"/>
  <c r="J51" i="5" s="1"/>
  <c r="H102" i="5"/>
  <c r="J102" i="5" s="1"/>
  <c r="R110" i="5"/>
  <c r="T110" i="5" s="1"/>
  <c r="R51" i="5"/>
  <c r="T51" i="5" s="1"/>
  <c r="R102" i="5"/>
  <c r="T102" i="5" s="1"/>
  <c r="H107" i="5"/>
  <c r="J107" i="5" s="1"/>
  <c r="H72" i="5"/>
  <c r="J72" i="5" s="1"/>
  <c r="H11" i="5"/>
  <c r="J11" i="5" s="1"/>
  <c r="H38" i="5"/>
  <c r="J38" i="5" s="1"/>
  <c r="R107" i="5"/>
  <c r="T107" i="5" s="1"/>
  <c r="R72" i="5"/>
  <c r="T72" i="5" s="1"/>
  <c r="R11" i="5"/>
  <c r="T11" i="5" s="1"/>
  <c r="R38" i="5"/>
  <c r="T38" i="5" s="1"/>
  <c r="R89" i="5"/>
  <c r="T89" i="5" s="1"/>
  <c r="H89" i="5"/>
  <c r="J89" i="5" s="1"/>
  <c r="H76" i="5"/>
  <c r="J76" i="5" s="1"/>
  <c r="R76" i="5"/>
  <c r="T76" i="5" s="1"/>
  <c r="H105" i="5"/>
  <c r="J105" i="5" s="1"/>
  <c r="R105" i="5"/>
  <c r="T105" i="5" s="1"/>
  <c r="R98" i="5"/>
  <c r="T98" i="5" s="1"/>
  <c r="R100" i="5"/>
  <c r="T100" i="5" s="1"/>
  <c r="R52" i="5"/>
  <c r="T52" i="5" s="1"/>
  <c r="R58" i="5"/>
  <c r="T58" i="5" s="1"/>
  <c r="R35" i="5"/>
  <c r="T35" i="5" s="1"/>
  <c r="H46" i="5"/>
  <c r="J46" i="5" s="1"/>
  <c r="H100" i="5"/>
  <c r="J100" i="5" s="1"/>
  <c r="H101" i="5"/>
  <c r="J101" i="5" s="1"/>
  <c r="H54" i="5"/>
  <c r="J54" i="5" s="1"/>
  <c r="H35" i="5"/>
  <c r="J35" i="5" s="1"/>
  <c r="H19" i="5"/>
  <c r="J19" i="5" s="1"/>
  <c r="H28" i="5"/>
  <c r="J28" i="5" s="1"/>
  <c r="R40" i="5"/>
  <c r="T40" i="5" s="1"/>
  <c r="R33" i="5"/>
  <c r="T33" i="5" s="1"/>
  <c r="R61" i="5"/>
  <c r="T61" i="5" s="1"/>
  <c r="H98" i="5"/>
  <c r="J98" i="5" s="1"/>
  <c r="H16" i="5"/>
  <c r="J16" i="5" s="1"/>
  <c r="R101" i="5"/>
  <c r="T101" i="5" s="1"/>
  <c r="R16" i="5"/>
  <c r="T16" i="5" s="1"/>
  <c r="H43" i="5"/>
  <c r="J43" i="5" s="1"/>
  <c r="H58" i="5"/>
  <c r="J58" i="5" s="1"/>
  <c r="H112" i="5"/>
  <c r="J112" i="5" s="1"/>
  <c r="H61" i="5"/>
  <c r="J61" i="5" s="1"/>
  <c r="R46" i="5"/>
  <c r="T46" i="5" s="1"/>
  <c r="R19" i="5"/>
  <c r="T19" i="5" s="1"/>
  <c r="R112" i="5"/>
  <c r="T112" i="5" s="1"/>
  <c r="R28" i="5"/>
  <c r="T28" i="5" s="1"/>
  <c r="H40" i="5"/>
  <c r="J40" i="5" s="1"/>
  <c r="H33" i="5"/>
  <c r="J33" i="5" s="1"/>
  <c r="H52" i="5"/>
  <c r="J52" i="5" s="1"/>
  <c r="R54" i="5"/>
  <c r="T54" i="5" s="1"/>
  <c r="R59" i="5"/>
  <c r="T59" i="5" s="1"/>
  <c r="H53" i="5"/>
  <c r="H108" i="5"/>
  <c r="J108" i="5" s="1"/>
  <c r="R99" i="5"/>
  <c r="T99" i="5" s="1"/>
  <c r="R79" i="5"/>
  <c r="T79" i="5" s="1"/>
  <c r="H78" i="5"/>
  <c r="J78" i="5" s="1"/>
  <c r="H81" i="5"/>
  <c r="R81" i="5"/>
  <c r="T81" i="5" s="1"/>
  <c r="R9" i="5"/>
  <c r="H39" i="5"/>
  <c r="J39" i="5" s="1"/>
  <c r="R49" i="5"/>
  <c r="T49" i="5" s="1"/>
  <c r="H22" i="5"/>
  <c r="J22" i="5" s="1"/>
  <c r="R78" i="5"/>
  <c r="T78" i="5" s="1"/>
  <c r="H85" i="5"/>
  <c r="J85" i="5" s="1"/>
  <c r="H103" i="5"/>
  <c r="J103" i="5" s="1"/>
  <c r="H30" i="5"/>
  <c r="J30" i="5" s="1"/>
  <c r="R108" i="5"/>
  <c r="T108" i="5" s="1"/>
  <c r="H10" i="5"/>
  <c r="J10" i="5" s="1"/>
  <c r="H49" i="5"/>
  <c r="J49" i="5" s="1"/>
  <c r="R43" i="5"/>
  <c r="T43" i="5" s="1"/>
  <c r="R106" i="5"/>
  <c r="T106" i="5" s="1"/>
  <c r="R62" i="5"/>
  <c r="T62" i="5" s="1"/>
  <c r="H109" i="5"/>
  <c r="H59" i="5"/>
  <c r="R39" i="5"/>
  <c r="T39" i="5" s="1"/>
  <c r="R86" i="5"/>
  <c r="T86" i="5" s="1"/>
  <c r="H21" i="5"/>
  <c r="J21" i="5" s="1"/>
  <c r="R91" i="5"/>
  <c r="T91" i="5" s="1"/>
  <c r="H9" i="5"/>
  <c r="H104" i="5"/>
  <c r="J104" i="5" s="1"/>
  <c r="R85" i="5"/>
  <c r="T85" i="5" s="1"/>
  <c r="H91" i="5"/>
  <c r="J91" i="5" s="1"/>
  <c r="T22" i="5"/>
  <c r="R42" i="5"/>
  <c r="T42" i="5" s="1"/>
  <c r="H86" i="5"/>
  <c r="J86" i="5" s="1"/>
  <c r="R103" i="5"/>
  <c r="T103" i="5" s="1"/>
  <c r="H62" i="5"/>
  <c r="J62" i="5" s="1"/>
  <c r="H99" i="5"/>
  <c r="J99" i="5" s="1"/>
  <c r="R104" i="5"/>
  <c r="T104" i="5" s="1"/>
  <c r="R63" i="5"/>
  <c r="T63" i="5" s="1"/>
  <c r="H63" i="5"/>
  <c r="J63" i="5" s="1"/>
  <c r="R30" i="5"/>
  <c r="T30" i="5" s="1"/>
  <c r="R109" i="5"/>
  <c r="T109" i="5" s="1"/>
  <c r="H79" i="5"/>
  <c r="J79" i="5" s="1"/>
  <c r="H42" i="5"/>
  <c r="J42" i="5" s="1"/>
  <c r="R21" i="5"/>
  <c r="T21" i="5" s="1"/>
  <c r="H106" i="5"/>
  <c r="J106" i="5" s="1"/>
  <c r="H37" i="5"/>
  <c r="R37" i="5"/>
  <c r="T37" i="5" s="1"/>
  <c r="B3" i="6"/>
  <c r="B3" i="11"/>
  <c r="B3" i="22"/>
  <c r="Q6" i="21"/>
  <c r="J9" i="5" l="1"/>
  <c r="H115" i="5"/>
  <c r="T9" i="5"/>
  <c r="J24" i="5"/>
  <c r="J53" i="5"/>
  <c r="H12" i="6"/>
  <c r="J109" i="5"/>
  <c r="J81" i="5"/>
  <c r="J59" i="5"/>
  <c r="J37" i="5"/>
  <c r="J115" i="5" l="1"/>
  <c r="J12" i="6"/>
  <c r="E5" i="7" l="1"/>
  <c r="I5" i="7" l="1"/>
  <c r="P12" i="6" l="1"/>
  <c r="R12" i="6" l="1"/>
  <c r="R53" i="5" l="1"/>
  <c r="R115" i="5" s="1"/>
  <c r="T53" i="5" l="1"/>
  <c r="T115" i="5" s="1"/>
  <c r="F11" i="11" l="1"/>
  <c r="V47" i="5" l="1"/>
  <c r="V83" i="5"/>
  <c r="V103" i="5"/>
  <c r="V16" i="5"/>
  <c r="V32" i="5"/>
  <c r="V48" i="5"/>
  <c r="V60" i="5"/>
  <c r="V72" i="5"/>
  <c r="V88" i="5"/>
  <c r="V100" i="5"/>
  <c r="V9" i="5"/>
  <c r="V13" i="5"/>
  <c r="V17" i="5"/>
  <c r="V21" i="5"/>
  <c r="V25" i="5"/>
  <c r="V29" i="5"/>
  <c r="V33" i="5"/>
  <c r="V37" i="5"/>
  <c r="V41" i="5"/>
  <c r="V45" i="5"/>
  <c r="V49" i="5"/>
  <c r="V53" i="5"/>
  <c r="V57" i="5"/>
  <c r="V61" i="5"/>
  <c r="V65" i="5"/>
  <c r="V69" i="5"/>
  <c r="V73" i="5"/>
  <c r="V77" i="5"/>
  <c r="V81" i="5"/>
  <c r="V85" i="5"/>
  <c r="V89" i="5"/>
  <c r="V93" i="5"/>
  <c r="V97" i="5"/>
  <c r="V101" i="5"/>
  <c r="V105" i="5"/>
  <c r="V109" i="5"/>
  <c r="V113" i="5"/>
  <c r="V15" i="5"/>
  <c r="V23" i="5"/>
  <c r="V31" i="5"/>
  <c r="V39" i="5"/>
  <c r="V51" i="5"/>
  <c r="V59" i="5"/>
  <c r="V71" i="5"/>
  <c r="V75" i="5"/>
  <c r="V87" i="5"/>
  <c r="V95" i="5"/>
  <c r="V107" i="5"/>
  <c r="V24" i="5"/>
  <c r="V40" i="5"/>
  <c r="V52" i="5"/>
  <c r="V64" i="5"/>
  <c r="V76" i="5"/>
  <c r="V84" i="5"/>
  <c r="V96" i="5"/>
  <c r="V108" i="5"/>
  <c r="V10" i="5"/>
  <c r="V14" i="5"/>
  <c r="V18" i="5"/>
  <c r="V22" i="5"/>
  <c r="V26" i="5"/>
  <c r="V30" i="5"/>
  <c r="V34" i="5"/>
  <c r="V38" i="5"/>
  <c r="V42" i="5"/>
  <c r="V46" i="5"/>
  <c r="V50" i="5"/>
  <c r="V54" i="5"/>
  <c r="V58" i="5"/>
  <c r="V62" i="5"/>
  <c r="V66" i="5"/>
  <c r="V70" i="5"/>
  <c r="V74" i="5"/>
  <c r="V78" i="5"/>
  <c r="V82" i="5"/>
  <c r="V86" i="5"/>
  <c r="V90" i="5"/>
  <c r="V94" i="5"/>
  <c r="V98" i="5"/>
  <c r="V102" i="5"/>
  <c r="V106" i="5"/>
  <c r="V110" i="5"/>
  <c r="V11" i="5"/>
  <c r="V19" i="5"/>
  <c r="V27" i="5"/>
  <c r="V35" i="5"/>
  <c r="V43" i="5"/>
  <c r="V55" i="5"/>
  <c r="V63" i="5"/>
  <c r="V67" i="5"/>
  <c r="V79" i="5"/>
  <c r="V91" i="5"/>
  <c r="V99" i="5"/>
  <c r="V111" i="5"/>
  <c r="V12" i="5"/>
  <c r="V20" i="5"/>
  <c r="V28" i="5"/>
  <c r="V36" i="5"/>
  <c r="V44" i="5"/>
  <c r="V56" i="5"/>
  <c r="V68" i="5"/>
  <c r="V80" i="5"/>
  <c r="V92" i="5"/>
  <c r="V104" i="5"/>
  <c r="V112" i="5"/>
  <c r="L20" i="5"/>
  <c r="L87" i="5"/>
  <c r="L45" i="5"/>
  <c r="L79" i="5"/>
  <c r="L61" i="5"/>
  <c r="L100" i="5"/>
  <c r="L84" i="5"/>
  <c r="L73" i="5"/>
  <c r="L60" i="5"/>
  <c r="L90" i="5"/>
  <c r="L86" i="5"/>
  <c r="L103" i="5"/>
  <c r="L35" i="5"/>
  <c r="L15" i="5"/>
  <c r="L82" i="5"/>
  <c r="L68" i="5"/>
  <c r="L39" i="5"/>
  <c r="L58" i="5"/>
  <c r="L11" i="5"/>
  <c r="L74" i="5"/>
  <c r="L88" i="5"/>
  <c r="L62" i="5"/>
  <c r="L43" i="5"/>
  <c r="L72" i="5"/>
  <c r="L12" i="5"/>
  <c r="L56" i="5"/>
  <c r="L107" i="5"/>
  <c r="L36" i="5"/>
  <c r="L96" i="5"/>
  <c r="L44" i="5"/>
  <c r="L106" i="5"/>
  <c r="L112" i="5"/>
  <c r="L46" i="5"/>
  <c r="L38" i="5"/>
  <c r="L93" i="5"/>
  <c r="L25" i="5"/>
  <c r="L75" i="5"/>
  <c r="L99" i="5"/>
  <c r="L78" i="5"/>
  <c r="L16" i="5"/>
  <c r="L113" i="5"/>
  <c r="L14" i="5"/>
  <c r="L98" i="5"/>
  <c r="L94" i="5"/>
  <c r="L30" i="5"/>
  <c r="L105" i="5"/>
  <c r="L102" i="5"/>
  <c r="L80" i="5"/>
  <c r="L65" i="5"/>
  <c r="L21" i="5"/>
  <c r="L108" i="5"/>
  <c r="L114" i="5"/>
  <c r="L70" i="5"/>
  <c r="L71" i="5"/>
  <c r="L31" i="5"/>
  <c r="L10" i="5"/>
  <c r="L33" i="5"/>
  <c r="L76" i="5"/>
  <c r="L110" i="5"/>
  <c r="L66" i="5"/>
  <c r="L18" i="5"/>
  <c r="L27" i="5"/>
  <c r="L83" i="5"/>
  <c r="L42" i="5"/>
  <c r="L9" i="5"/>
  <c r="L40" i="5"/>
  <c r="L28" i="5"/>
  <c r="L89" i="5"/>
  <c r="L95" i="5"/>
  <c r="L29" i="5"/>
  <c r="L32" i="5"/>
  <c r="L34" i="5"/>
  <c r="L91" i="5"/>
  <c r="L22" i="5"/>
  <c r="L19" i="5"/>
  <c r="L55" i="5"/>
  <c r="L57" i="5"/>
  <c r="L17" i="5"/>
  <c r="L26" i="5"/>
  <c r="L23" i="5"/>
  <c r="L50" i="5"/>
  <c r="L49" i="5"/>
  <c r="L52" i="5"/>
  <c r="L51" i="5"/>
  <c r="L97" i="5"/>
  <c r="L47" i="5"/>
  <c r="L77" i="5"/>
  <c r="L104" i="5"/>
  <c r="L85" i="5"/>
  <c r="L54" i="5"/>
  <c r="L48" i="5"/>
  <c r="L111" i="5"/>
  <c r="L13" i="5"/>
  <c r="L67" i="5"/>
  <c r="L92" i="5"/>
  <c r="L41" i="5"/>
  <c r="L63" i="5"/>
  <c r="L101" i="5"/>
  <c r="L69" i="5"/>
  <c r="L64" i="5"/>
  <c r="L53" i="5"/>
  <c r="L24" i="5"/>
  <c r="L37" i="5"/>
  <c r="L81" i="5"/>
  <c r="L59" i="5"/>
  <c r="L109" i="5"/>
  <c r="J11" i="11"/>
  <c r="H11" i="11" l="1"/>
  <c r="L115" i="5"/>
  <c r="V115" i="5"/>
</calcChain>
</file>

<file path=xl/sharedStrings.xml><?xml version="1.0" encoding="utf-8"?>
<sst xmlns="http://schemas.openxmlformats.org/spreadsheetml/2006/main" count="577" uniqueCount="226">
  <si>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</si>
  <si>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</si>
  <si>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</si>
  <si>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</si>
  <si>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</si>
  <si>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</si>
  <si>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</si>
  <si>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</si>
  <si>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</si>
  <si>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</si>
  <si>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</si>
  <si>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</si>
  <si>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</si>
  <si>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</si>
  <si>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</si>
  <si>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</si>
  <si>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</si>
  <si>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</si>
  <si>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</si>
  <si>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</si>
  <si>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</si>
  <si>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</si>
  <si>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</si>
  <si>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</si>
  <si>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</si>
  <si>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</si>
  <si>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</si>
  <si>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</si>
  <si>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</si>
  <si>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سایر درآمدها</t>
  </si>
  <si>
    <t>قیمت بازار هر سهم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</si>
  <si>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</si>
  <si>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</si>
  <si>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</si>
  <si>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</si>
  <si>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</si>
  <si>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</si>
  <si>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</si>
  <si>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</si>
  <si>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</si>
  <si>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</si>
  <si>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</si>
  <si>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</si>
  <si>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</si>
  <si>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</si>
  <si>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سود اوراق بهادار با درآمد ثابت و سپرده بانکی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</si>
  <si>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</si>
  <si>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</si>
  <si>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</si>
  <si>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</si>
  <si>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</si>
  <si>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</si>
  <si>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</si>
  <si>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</si>
  <si>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</si>
  <si>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</si>
  <si>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</si>
  <si>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</si>
  <si>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</si>
  <si>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</si>
  <si>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</si>
  <si>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</si>
  <si>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</si>
  <si>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صندوق سرمایه گذاری اوج ملت</t>
  </si>
  <si>
    <t>از ابتدای سال مالی تا پایان اسفند ماه</t>
  </si>
  <si>
    <t>1-2-درآمد حاصل از سرمایه‌گذاری در سهام و حق تقدم سهام:</t>
  </si>
  <si>
    <t>2-2-درآمد حاصل از سرمایه‌گذاری در اوراق بهادار با درآمد ثابت:</t>
  </si>
  <si>
    <t>3-2-درآمد حاصل از سرمایه‌گذاری در سپرده بانکی و گواهی سپرده:</t>
  </si>
  <si>
    <t>1-3- سرمایه‌گذاری در  سپرده‌ بانکی</t>
  </si>
  <si>
    <t>2-4-سایر درآمدها:</t>
  </si>
  <si>
    <t>فولاد  خوزستان</t>
  </si>
  <si>
    <t/>
  </si>
  <si>
    <t>سپرده کوتاه مدت</t>
  </si>
  <si>
    <t>سپرده بلند مدت</t>
  </si>
  <si>
    <t>تعدیل کارمزد کارگزار</t>
  </si>
  <si>
    <t>بانک ملت</t>
  </si>
  <si>
    <t>پتروشیمی جم</t>
  </si>
  <si>
    <t>فولاد مبارکه اصفهان</t>
  </si>
  <si>
    <t>معدنی و صنعتی گل گهر</t>
  </si>
  <si>
    <t>ملی‌ صنایع‌ مس‌ ایران‌</t>
  </si>
  <si>
    <t>توسعه‌معادن‌وفلزات‌</t>
  </si>
  <si>
    <t>داده گسترعصرنوین-های وب</t>
  </si>
  <si>
    <t>گسترش نفت و گاز پارسیان</t>
  </si>
  <si>
    <t>پلیمر آریا ساسول</t>
  </si>
  <si>
    <t>کالسیمین‌</t>
  </si>
  <si>
    <t>پالایش نفت تهران</t>
  </si>
  <si>
    <t>سرمایه‌گذاری‌غدیر(هلدینگ‌</t>
  </si>
  <si>
    <t>صنایع پتروشیمی خلیج فارس</t>
  </si>
  <si>
    <t>پالایش نفت بندرعباس</t>
  </si>
  <si>
    <t>پتروشیمی‌شیراز</t>
  </si>
  <si>
    <t>مبین انرژی خلیج فارس</t>
  </si>
  <si>
    <t>سهام و حق تقدم سهام</t>
  </si>
  <si>
    <t>اوراق بهادار با درآمد ثابت</t>
  </si>
  <si>
    <t>سپرده بانکی و گواهی سپرده</t>
  </si>
  <si>
    <t>حفاری شمال</t>
  </si>
  <si>
    <t>سایپا</t>
  </si>
  <si>
    <t>پتروشیمی بوعلی سینا</t>
  </si>
  <si>
    <t>1402/04/24</t>
  </si>
  <si>
    <t>شیشه‌ همدان‌</t>
  </si>
  <si>
    <t xml:space="preserve"> </t>
  </si>
  <si>
    <t>سیمان آبیک</t>
  </si>
  <si>
    <t>پخش رازی</t>
  </si>
  <si>
    <t xml:space="preserve">صورت وضعیت پورتفوی </t>
  </si>
  <si>
    <t>صندوق پالایشی یکم-سهام</t>
  </si>
  <si>
    <t>ایران‌ خودرو</t>
  </si>
  <si>
    <t>بورس کالای ایران</t>
  </si>
  <si>
    <t>اسنادخزانه-م5بودجه00-030626</t>
  </si>
  <si>
    <t>1405/09/02</t>
  </si>
  <si>
    <t>پالایش نفت اصفهان</t>
  </si>
  <si>
    <t>1402/03/31</t>
  </si>
  <si>
    <t>1402/03/03</t>
  </si>
  <si>
    <t>1402/04/31</t>
  </si>
  <si>
    <t>1402/04/30</t>
  </si>
  <si>
    <t>1402/04/29</t>
  </si>
  <si>
    <t>1402/04/28</t>
  </si>
  <si>
    <t>1402/04/14</t>
  </si>
  <si>
    <t>1402/04/25</t>
  </si>
  <si>
    <t>1402/05/07</t>
  </si>
  <si>
    <t>مخابرات ایران</t>
  </si>
  <si>
    <t xml:space="preserve">صندوق سهامی کارگزاری پارسیان </t>
  </si>
  <si>
    <t>اقتصادی نگین گردشگری ایرانیان</t>
  </si>
  <si>
    <t>ایران خودرو دیزل</t>
  </si>
  <si>
    <t>ایران‌ ترانسفو</t>
  </si>
  <si>
    <t>بانک  پاسارگاد</t>
  </si>
  <si>
    <t>بانک تجارت</t>
  </si>
  <si>
    <t>بانک خاورمیانه</t>
  </si>
  <si>
    <t>بانک سامان</t>
  </si>
  <si>
    <t>بانک صادرات ایران</t>
  </si>
  <si>
    <t>بانک‌اقتصادنوین‌</t>
  </si>
  <si>
    <t>بهمن  دیزل</t>
  </si>
  <si>
    <t>بورس اوراق بهادار تهران</t>
  </si>
  <si>
    <t>بین‌المللی‌توسعه‌ساختمان</t>
  </si>
  <si>
    <t>پارس خودرو</t>
  </si>
  <si>
    <t>پالایش نفت تبریز</t>
  </si>
  <si>
    <t>پتروشیمی پارس</t>
  </si>
  <si>
    <t>پتروشیمی پردیس</t>
  </si>
  <si>
    <t>پتروشیمی زاگرس</t>
  </si>
  <si>
    <t>پتروشیمی شازند</t>
  </si>
  <si>
    <t>پتروشیمی نوری</t>
  </si>
  <si>
    <t>پویا زرکان آق دره</t>
  </si>
  <si>
    <t>تامین سرمایه کیمیا</t>
  </si>
  <si>
    <t>تایدواترخاورمیانه</t>
  </si>
  <si>
    <t>تراکتورسازی‌ایران‌</t>
  </si>
  <si>
    <t>توسعه معادن وص.معدنی خاورمیانه</t>
  </si>
  <si>
    <t>تولید ژلاتین کپسول ایران</t>
  </si>
  <si>
    <t>چرخشگر</t>
  </si>
  <si>
    <t>ح. گسترش سوخت سبززاگرس(س. عام)</t>
  </si>
  <si>
    <t>داروسازی دانا</t>
  </si>
  <si>
    <t>زامیاد</t>
  </si>
  <si>
    <t>زغال سنگ پروده طبس</t>
  </si>
  <si>
    <t>س. نفت و گاز و پتروشیمی تأمین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</si>
  <si>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</si>
  <si>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</si>
  <si>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</si>
  <si>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</si>
  <si>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 گذاری‌ ساختمان‌ایران‌</t>
  </si>
  <si>
    <t>سرمایه‌گذاری‌ رنا(هلدینگ‌</t>
  </si>
  <si>
    <t>سرمایه‌گذاری‌ سایپا</t>
  </si>
  <si>
    <t>سیم و کابل ابهر</t>
  </si>
  <si>
    <t>سیمان فارس و خوزستان</t>
  </si>
  <si>
    <t>سیمان کردستان</t>
  </si>
  <si>
    <t>سیمان‌اصفهان‌</t>
  </si>
  <si>
    <t>سیمان‌سپاهان‌</t>
  </si>
  <si>
    <t>سیمان‌هرمزگان‌</t>
  </si>
  <si>
    <t>سیمرغ</t>
  </si>
  <si>
    <t>شرکت س استان آذربایجان غربی</t>
  </si>
  <si>
    <t>صنایع پتروشیمی دهدشت</t>
  </si>
  <si>
    <t>صنعت غذایی کورش</t>
  </si>
  <si>
    <t>صنعتی زر ماکارون</t>
  </si>
  <si>
    <t>صنعتی‌ بهشهر</t>
  </si>
  <si>
    <t>فرابورس ایران</t>
  </si>
  <si>
    <t>گروه سرمایه گذاری میراث فرهنگی</t>
  </si>
  <si>
    <t>گروه مدیریت سرمایه گذاری امید</t>
  </si>
  <si>
    <t>گروه‌بهمن‌</t>
  </si>
  <si>
    <t>گسترش‌سرمایه‌گذاری‌ایران‌خودرو</t>
  </si>
  <si>
    <t>معدنی‌وصنعتی‌چادرملو</t>
  </si>
  <si>
    <t>ملی کشت و صنعت و دامپروری پارس</t>
  </si>
  <si>
    <t>نیان الکترونیک</t>
  </si>
  <si>
    <t>کاشی‌ پارس‌</t>
  </si>
  <si>
    <t>کاشی‌ وسرامیک‌ حافظ‌</t>
  </si>
  <si>
    <t>کشتیرانی جمهوری اسلامی ایران</t>
  </si>
  <si>
    <t>شیشه سازی مینا</t>
  </si>
  <si>
    <t>کویر تایر</t>
  </si>
  <si>
    <t>صکوک اجاره کگل0509-بدون ضامن</t>
  </si>
  <si>
    <t>مرابحه عام دولت61-ش.خ0309</t>
  </si>
  <si>
    <t>1403/09/26</t>
  </si>
  <si>
    <t>بانک پارسیان بهشتی غربی</t>
  </si>
  <si>
    <t>1402/02/31</t>
  </si>
  <si>
    <t>47000425198607</t>
  </si>
  <si>
    <t>بانک پارسیان میردامادغربی</t>
  </si>
  <si>
    <t>47001413255601</t>
  </si>
  <si>
    <t>بانک اقتصاد نوین فلکه دوم نیروهوائی</t>
  </si>
  <si>
    <t>1-722222277-283-206</t>
  </si>
  <si>
    <t>1402/08/24</t>
  </si>
  <si>
    <t>1-722222277-850-206</t>
  </si>
  <si>
    <t>طی ماه</t>
  </si>
  <si>
    <t>از ابتدای سال مالی تا پایان ماه</t>
  </si>
  <si>
    <t>1402/03/30</t>
  </si>
  <si>
    <t>1402/04/15</t>
  </si>
  <si>
    <t>1402/07/12</t>
  </si>
  <si>
    <t>پارس‌ مینو</t>
  </si>
  <si>
    <t>1402/07/29</t>
  </si>
  <si>
    <t>1402/07/30</t>
  </si>
  <si>
    <t>1402/04/19</t>
  </si>
  <si>
    <t>صندوق س سهامی کاریزما- اهرمی</t>
  </si>
  <si>
    <t>ح . تامین سرمایه لوتوس پارسیان</t>
  </si>
  <si>
    <t>تامین سرمایه لوتوس پارسیان</t>
  </si>
  <si>
    <t>1402/09/27</t>
  </si>
  <si>
    <t>شرکت صنایع غذایی مینو شرق</t>
  </si>
  <si>
    <t>ح. مبین انرژی خلیج فارس</t>
  </si>
  <si>
    <t>ایران‌یاساتایرورابر</t>
  </si>
  <si>
    <t>1402/09/18</t>
  </si>
  <si>
    <t>1402/09/21</t>
  </si>
  <si>
    <t>(سود سهام عدالت )س استان آذربایجان غربی</t>
  </si>
  <si>
    <t>-</t>
  </si>
  <si>
    <t>موتورسازان‌تراکتورسازی‌ایران‌</t>
  </si>
  <si>
    <t>بورس انرژی ایران</t>
  </si>
  <si>
    <t>صندوق س. شاخصی کیان-س</t>
  </si>
  <si>
    <t>برای ماه منتهی به 1402/10/27</t>
  </si>
  <si>
    <t>نخریسی و نساجی خسروی خراسان</t>
  </si>
  <si>
    <t>گسترش سوخت سبززاگرس(سهامی عام)</t>
  </si>
  <si>
    <t>1402/10/27</t>
  </si>
  <si>
    <t>1402/10/24</t>
  </si>
  <si>
    <t>1402/10/06</t>
  </si>
  <si>
    <t>صندوق س. اهرمی مفید-س</t>
  </si>
  <si>
    <t>نیرو محرکه‌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</si>
</sst>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 * #,##0_)_ر_ي_ا_ل_ ;_ * \(#,##0\)_ر_ي_ا_ل_ ;_ * &quot;-&quot;_)_ر_ي_ا_ل_ ;_ @_ "/>
    <numFmt numFmtId="165" formatCode="_(* #,##0_);_(* \(#,##0\);_(* &quot;-&quot;??_);_(@_)"/>
    <numFmt numFmtId="166" formatCode="#,##0_-;[Red]\(#,##0\)"/>
    <numFmt numFmtId="167" formatCode="%0"/>
    <numFmt numFmtId="168" formatCode="#,##0;\(#,##0\)"/>
    <numFmt numFmtId="169" formatCode="#,##0.00_-;[Red]\(#,##0.00\)"/>
    <numFmt numFmtId="170" formatCode="#,##0.00000000_);[Red]\(#,##0.00000000\)"/>
    <numFmt numFmtId="171" formatCode="_ * #,##0.00_)_ر_ي_ا_ل_ ;_ * \(#,##0.00\)_ر_ي_ا_ل_ ;_ * &quot;-&quot;??_)_ر_ي_ا_ل_ ;_ @_ "/>
    <numFmt numFmtId="172" formatCode="#,##0.0000000"/>
    <numFmt numFmtId="173" formatCode="0.00%_);[Red]\(0.00%\)"/>
    <numFmt numFmtId="174" formatCode="0.000000%"/>
    <numFmt numFmtId="175" formatCode="#,##0.000000000"/>
    <numFmt numFmtId="176" formatCode="0.0"/>
    <numFmt numFmtId="177" formatCode="#,##0.0_);[Red]\(#,##0.0\)"/>
    <numFmt numFmtId="178" formatCode="#,##0.00000"/>
  </numFmts>
  <fonts count="50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rgb="FF000000"/>
      <name val="B Nazanin"/>
      <charset val="178"/>
    </font>
    <font>
      <b/>
      <sz val="9"/>
      <color rgb="FF000000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12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B Nazanin"/>
      <charset val="178"/>
    </font>
    <font>
      <sz val="10"/>
      <color rgb="FFFF0000"/>
      <name val="B Nazanin"/>
      <charset val="178"/>
    </font>
    <font>
      <sz val="9"/>
      <color theme="1"/>
      <name val="B Nazanin"/>
      <charset val="178"/>
    </font>
    <font>
      <sz val="9"/>
      <color rgb="FF000000"/>
      <name val="B Nazanin"/>
      <charset val="178"/>
    </font>
    <font>
      <sz val="8"/>
      <color theme="1"/>
      <name val="B Nazanin"/>
      <charset val="178"/>
    </font>
    <font>
      <b/>
      <sz val="12"/>
      <name val="B Titr"/>
      <charset val="178"/>
    </font>
    <font>
      <sz val="10"/>
      <name val="Calibri"/>
      <family val="2"/>
      <charset val="178"/>
      <scheme val="minor"/>
    </font>
    <font>
      <sz val="10"/>
      <color rgb="FF000000"/>
      <name val="Arial"/>
      <family val="2"/>
    </font>
    <font>
      <sz val="12"/>
      <name val="B Nazanin"/>
      <charset val="178"/>
    </font>
    <font>
      <b/>
      <sz val="12"/>
      <name val="B Nazanin"/>
      <charset val="178"/>
    </font>
    <font>
      <sz val="10"/>
      <name val="2  Nazanin"/>
      <charset val="178"/>
    </font>
    <font>
      <sz val="11"/>
      <name val="Calibri"/>
      <family val="2"/>
      <charset val="178"/>
      <scheme val="minor"/>
    </font>
    <font>
      <sz val="11"/>
      <color theme="0"/>
      <name val="B Nazanin"/>
      <charset val="178"/>
    </font>
    <font>
      <sz val="12"/>
      <color theme="0"/>
      <name val="B Nazanin"/>
      <charset val="178"/>
    </font>
    <font>
      <sz val="10"/>
      <color theme="0"/>
      <name val="B Nazanin"/>
      <charset val="178"/>
    </font>
    <font>
      <sz val="9"/>
      <color rgb="FF000000"/>
      <name val="Tahoma"/>
      <family val="2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</font>
    <font>
      <sz val="12"/>
      <color rgb="FF0062AC"/>
      <name val="B Nazanin"/>
      <charset val="178"/>
    </font>
    <font>
      <b/>
      <sz val="9"/>
      <color rgb="FF000000"/>
      <name val="Tahoma"/>
      <family val="2"/>
    </font>
    <font>
      <sz val="8"/>
      <name val="Calibri"/>
      <family val="2"/>
      <charset val="178"/>
      <scheme val="minor"/>
    </font>
    <font>
      <sz val="10"/>
      <color rgb="FF000000"/>
      <name val="Arial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11"/>
      <color rgb="FFFF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sz val="10"/>
      <color rgb="FFFF0000"/>
      <name val="IRAN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9" fillId="0" borderId="0"/>
    <xf numFmtId="164" fontId="12" fillId="0" borderId="0" applyFont="0" applyFill="0" applyBorder="0" applyAlignment="0" applyProtection="0"/>
    <xf numFmtId="0" fontId="39" fillId="0" borderId="0"/>
    <xf numFmtId="171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0" fontId="29" fillId="0" borderId="0"/>
    <xf numFmtId="0" fontId="43" fillId="0" borderId="0"/>
    <xf numFmtId="0" fontId="47" fillId="0" borderId="0"/>
  </cellStyleXfs>
  <cellXfs count="455">
    <xf numFmtId="0" fontId="0" fillId="0" borderId="0" xfId="0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3" fontId="2" fillId="0" borderId="0" xfId="0" applyNumberFormat="1" applyFont="1"/>
    <xf numFmtId="0" fontId="7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3" fontId="4" fillId="0" borderId="3" xfId="0" applyNumberFormat="1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readingOrder="2"/>
    </xf>
    <xf numFmtId="3" fontId="0" fillId="0" borderId="0" xfId="0" applyNumberFormat="1"/>
    <xf numFmtId="3" fontId="17" fillId="0" borderId="0" xfId="0" applyNumberFormat="1" applyFo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 shrinkToFit="1" readingOrder="2"/>
    </xf>
    <xf numFmtId="166" fontId="2" fillId="0" borderId="0" xfId="0" applyNumberFormat="1" applyFont="1" applyAlignment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65" fontId="0" fillId="0" borderId="0" xfId="0" applyNumberFormat="1" applyFill="1"/>
    <xf numFmtId="3" fontId="17" fillId="0" borderId="0" xfId="0" applyNumberFormat="1" applyFont="1" applyFill="1"/>
    <xf numFmtId="3" fontId="0" fillId="0" borderId="0" xfId="0" applyNumberFormat="1" applyFill="1"/>
    <xf numFmtId="0" fontId="18" fillId="0" borderId="0" xfId="0" applyFont="1"/>
    <xf numFmtId="3" fontId="18" fillId="0" borderId="0" xfId="0" applyNumberFormat="1" applyFont="1"/>
    <xf numFmtId="0" fontId="4" fillId="0" borderId="0" xfId="0" applyFont="1" applyFill="1" applyAlignment="1">
      <alignment horizontal="right" vertical="center" readingOrder="2"/>
    </xf>
    <xf numFmtId="0" fontId="2" fillId="0" borderId="0" xfId="0" applyFont="1" applyFill="1"/>
    <xf numFmtId="3" fontId="2" fillId="0" borderId="0" xfId="0" applyNumberFormat="1" applyFont="1" applyBorder="1" applyAlignment="1">
      <alignment horizontal="right" vertical="center" shrinkToFit="1" readingOrder="2"/>
    </xf>
    <xf numFmtId="3" fontId="2" fillId="0" borderId="0" xfId="0" applyNumberFormat="1" applyFont="1" applyBorder="1" applyAlignment="1">
      <alignment horizontal="center" vertical="center" shrinkToFit="1" readingOrder="2"/>
    </xf>
    <xf numFmtId="0" fontId="2" fillId="0" borderId="0" xfId="0" applyFont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 shrinkToFit="1" readingOrder="2"/>
    </xf>
    <xf numFmtId="3" fontId="2" fillId="0" borderId="0" xfId="0" applyNumberFormat="1" applyFont="1" applyFill="1" applyAlignment="1">
      <alignment horizontal="right" vertical="center" shrinkToFit="1" readingOrder="2"/>
    </xf>
    <xf numFmtId="3" fontId="2" fillId="0" borderId="0" xfId="0" applyNumberFormat="1" applyFont="1" applyFill="1" applyBorder="1" applyAlignment="1">
      <alignment horizontal="right" vertical="center" shrinkToFit="1" readingOrder="2"/>
    </xf>
    <xf numFmtId="3" fontId="2" fillId="0" borderId="3" xfId="0" applyNumberFormat="1" applyFont="1" applyFill="1" applyBorder="1" applyAlignment="1">
      <alignment horizontal="right" vertical="center" shrinkToFit="1" readingOrder="2"/>
    </xf>
    <xf numFmtId="166" fontId="2" fillId="0" borderId="0" xfId="0" applyNumberFormat="1" applyFont="1"/>
    <xf numFmtId="166" fontId="6" fillId="0" borderId="0" xfId="0" applyNumberFormat="1" applyFont="1" applyBorder="1" applyAlignment="1">
      <alignment vertical="center" readingOrder="2"/>
    </xf>
    <xf numFmtId="0" fontId="0" fillId="0" borderId="0" xfId="0" applyAlignment="1">
      <alignment horizontal="right" vertical="center" shrinkToFit="1" readingOrder="2"/>
    </xf>
    <xf numFmtId="0" fontId="2" fillId="0" borderId="0" xfId="0" applyFont="1" applyAlignment="1">
      <alignment horizontal="right" vertical="center" shrinkToFit="1" readingOrder="2"/>
    </xf>
    <xf numFmtId="0" fontId="5" fillId="0" borderId="0" xfId="0" applyFont="1" applyFill="1" applyAlignment="1"/>
    <xf numFmtId="0" fontId="2" fillId="0" borderId="0" xfId="0" applyFont="1" applyFill="1" applyAlignment="1"/>
    <xf numFmtId="0" fontId="8" fillId="0" borderId="0" xfId="0" applyFont="1" applyAlignment="1"/>
    <xf numFmtId="0" fontId="2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 readingOrder="2"/>
    </xf>
    <xf numFmtId="0" fontId="2" fillId="0" borderId="0" xfId="0" applyFont="1" applyFill="1" applyAlignment="1">
      <alignment horizontal="right" vertical="center"/>
    </xf>
    <xf numFmtId="166" fontId="2" fillId="0" borderId="0" xfId="0" applyNumberFormat="1" applyFont="1" applyFill="1"/>
    <xf numFmtId="0" fontId="5" fillId="0" borderId="0" xfId="0" applyFont="1" applyFill="1" applyAlignment="1">
      <alignment vertical="center"/>
    </xf>
    <xf numFmtId="166" fontId="14" fillId="0" borderId="0" xfId="0" applyNumberFormat="1" applyFont="1" applyFill="1" applyAlignment="1">
      <alignment horizontal="right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shrinkToFit="1" readingOrder="2"/>
    </xf>
    <xf numFmtId="0" fontId="2" fillId="0" borderId="0" xfId="0" applyFont="1" applyBorder="1" applyAlignment="1">
      <alignment horizontal="right" vertical="center" shrinkToFit="1" readingOrder="2"/>
    </xf>
    <xf numFmtId="0" fontId="2" fillId="0" borderId="0" xfId="0" applyFont="1" applyAlignment="1">
      <alignment horizontal="right" shrinkToFi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vertical="center" shrinkToFit="1" readingOrder="2"/>
    </xf>
    <xf numFmtId="0" fontId="24" fillId="0" borderId="0" xfId="0" applyFont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right" vertical="center" readingOrder="2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0" fontId="5" fillId="0" borderId="0" xfId="0" applyFont="1" applyFill="1" applyBorder="1"/>
    <xf numFmtId="165" fontId="5" fillId="0" borderId="0" xfId="0" applyNumberFormat="1" applyFont="1" applyFill="1"/>
    <xf numFmtId="0" fontId="6" fillId="0" borderId="0" xfId="0" applyFont="1" applyFill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 applyFill="1"/>
    <xf numFmtId="0" fontId="1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Alignment="1">
      <alignment horizontal="right" vertical="center" shrinkToFit="1" readingOrder="2"/>
    </xf>
    <xf numFmtId="167" fontId="2" fillId="0" borderId="0" xfId="2" applyNumberFormat="1" applyFont="1"/>
    <xf numFmtId="167" fontId="2" fillId="0" borderId="0" xfId="0" applyNumberFormat="1" applyFont="1" applyAlignment="1">
      <alignment horizontal="center" vertical="center" readingOrder="2"/>
    </xf>
    <xf numFmtId="3" fontId="20" fillId="0" borderId="0" xfId="0" applyNumberFormat="1" applyFont="1" applyFill="1" applyAlignment="1">
      <alignment wrapText="1"/>
    </xf>
    <xf numFmtId="168" fontId="2" fillId="0" borderId="0" xfId="0" applyNumberFormat="1" applyFont="1"/>
    <xf numFmtId="168" fontId="2" fillId="0" borderId="0" xfId="0" applyNumberFormat="1" applyFont="1" applyAlignment="1"/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4" fillId="0" borderId="0" xfId="0" applyFont="1" applyFill="1" applyAlignment="1">
      <alignment horizontal="center" vertical="center" wrapText="1" readingOrder="2"/>
    </xf>
    <xf numFmtId="167" fontId="4" fillId="0" borderId="0" xfId="2" applyNumberFormat="1" applyFont="1" applyFill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165" fontId="24" fillId="0" borderId="0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0" fontId="2" fillId="0" borderId="0" xfId="0" applyNumberFormat="1" applyFont="1"/>
    <xf numFmtId="0" fontId="7" fillId="0" borderId="0" xfId="0" applyFont="1" applyFill="1" applyAlignment="1">
      <alignment vertical="center" readingOrder="2"/>
    </xf>
    <xf numFmtId="38" fontId="22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Alignment="1"/>
    <xf numFmtId="0" fontId="25" fillId="0" borderId="0" xfId="0" applyFont="1" applyFill="1" applyAlignment="1">
      <alignment horizontal="right" vertical="center" readingOrder="2"/>
    </xf>
    <xf numFmtId="169" fontId="5" fillId="0" borderId="0" xfId="0" applyNumberFormat="1" applyFont="1" applyAlignment="1">
      <alignment horizontal="center" vertical="center"/>
    </xf>
    <xf numFmtId="166" fontId="14" fillId="0" borderId="3" xfId="0" applyNumberFormat="1" applyFont="1" applyBorder="1" applyAlignment="1">
      <alignment vertical="center" readingOrder="2"/>
    </xf>
    <xf numFmtId="166" fontId="14" fillId="0" borderId="0" xfId="0" applyNumberFormat="1" applyFont="1" applyBorder="1" applyAlignment="1">
      <alignment vertical="center" readingOrder="2"/>
    </xf>
    <xf numFmtId="3" fontId="2" fillId="0" borderId="0" xfId="0" applyNumberFormat="1" applyFont="1" applyFill="1" applyAlignment="1">
      <alignment horizontal="center" vertical="center" shrinkToFit="1" readingOrder="2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27" fillId="0" borderId="0" xfId="0" applyFont="1" applyFill="1" applyAlignment="1">
      <alignment vertical="center" readingOrder="2"/>
    </xf>
    <xf numFmtId="166" fontId="2" fillId="0" borderId="0" xfId="0" applyNumberFormat="1" applyFont="1" applyBorder="1" applyAlignment="1">
      <alignment horizontal="right"/>
    </xf>
    <xf numFmtId="3" fontId="0" fillId="0" borderId="0" xfId="0" applyNumberFormat="1" applyAlignment="1"/>
    <xf numFmtId="3" fontId="5" fillId="0" borderId="0" xfId="0" applyNumberFormat="1" applyFont="1" applyAlignment="1"/>
    <xf numFmtId="165" fontId="23" fillId="0" borderId="0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/>
    </xf>
    <xf numFmtId="38" fontId="0" fillId="0" borderId="0" xfId="0" applyNumberFormat="1" applyFill="1"/>
    <xf numFmtId="0" fontId="2" fillId="0" borderId="2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vertical="center" readingOrder="2"/>
    </xf>
    <xf numFmtId="166" fontId="2" fillId="0" borderId="3" xfId="0" applyNumberFormat="1" applyFont="1" applyFill="1" applyBorder="1" applyAlignment="1">
      <alignment horizontal="right" vertical="center" shrinkToFit="1" readingOrder="2"/>
    </xf>
    <xf numFmtId="1" fontId="7" fillId="0" borderId="0" xfId="0" applyNumberFormat="1" applyFont="1" applyAlignment="1">
      <alignment vertical="center" readingOrder="2"/>
    </xf>
    <xf numFmtId="166" fontId="0" fillId="0" borderId="0" xfId="0" applyNumberFormat="1" applyFill="1"/>
    <xf numFmtId="165" fontId="20" fillId="0" borderId="0" xfId="0" applyNumberFormat="1" applyFont="1" applyFill="1" applyAlignment="1">
      <alignment wrapText="1"/>
    </xf>
    <xf numFmtId="166" fontId="2" fillId="0" borderId="3" xfId="0" applyNumberFormat="1" applyFont="1" applyFill="1" applyBorder="1" applyAlignment="1">
      <alignment vertical="center" shrinkToFit="1" readingOrder="2"/>
    </xf>
    <xf numFmtId="166" fontId="5" fillId="0" borderId="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vertical="center" shrinkToFit="1" readingOrder="2"/>
    </xf>
    <xf numFmtId="166" fontId="24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/>
    <xf numFmtId="166" fontId="17" fillId="0" borderId="0" xfId="0" applyNumberFormat="1" applyFont="1"/>
    <xf numFmtId="166" fontId="22" fillId="0" borderId="0" xfId="0" applyNumberFormat="1" applyFont="1"/>
    <xf numFmtId="166" fontId="27" fillId="0" borderId="0" xfId="0" applyNumberFormat="1" applyFont="1" applyFill="1" applyAlignment="1">
      <alignment vertical="center" readingOrder="2"/>
    </xf>
    <xf numFmtId="166" fontId="0" fillId="0" borderId="0" xfId="0" applyNumberForma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 wrapText="1"/>
    </xf>
    <xf numFmtId="166" fontId="23" fillId="0" borderId="0" xfId="0" applyNumberFormat="1" applyFont="1" applyFill="1" applyBorder="1" applyAlignment="1">
      <alignment vertical="center" shrinkToFit="1"/>
    </xf>
    <xf numFmtId="166" fontId="22" fillId="0" borderId="0" xfId="0" applyNumberFormat="1" applyFont="1" applyFill="1" applyAlignment="1">
      <alignment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Fill="1" applyAlignment="1">
      <alignment horizontal="right" vertical="center" readingOrder="2"/>
    </xf>
    <xf numFmtId="1" fontId="2" fillId="0" borderId="0" xfId="0" applyNumberFormat="1" applyFont="1" applyAlignment="1">
      <alignment vertical="center"/>
    </xf>
    <xf numFmtId="169" fontId="2" fillId="0" borderId="0" xfId="0" applyNumberFormat="1" applyFont="1"/>
    <xf numFmtId="170" fontId="2" fillId="0" borderId="0" xfId="0" applyNumberFormat="1" applyFont="1"/>
    <xf numFmtId="164" fontId="2" fillId="0" borderId="0" xfId="4" applyFont="1"/>
    <xf numFmtId="38" fontId="7" fillId="0" borderId="0" xfId="0" applyNumberFormat="1" applyFont="1" applyAlignment="1">
      <alignment horizontal="right"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2" fillId="0" borderId="0" xfId="0" applyNumberFormat="1" applyFont="1" applyBorder="1" applyAlignment="1">
      <alignment horizontal="right" vertical="center"/>
    </xf>
    <xf numFmtId="38" fontId="1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center" readingOrder="2"/>
    </xf>
    <xf numFmtId="38" fontId="2" fillId="0" borderId="0" xfId="0" applyNumberFormat="1" applyFont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2" xfId="1" applyNumberFormat="1" applyFont="1" applyBorder="1" applyAlignment="1">
      <alignment horizontal="center"/>
    </xf>
    <xf numFmtId="38" fontId="2" fillId="0" borderId="0" xfId="1" applyNumberFormat="1" applyFont="1" applyBorder="1" applyAlignment="1">
      <alignment horizontal="center"/>
    </xf>
    <xf numFmtId="38" fontId="2" fillId="0" borderId="0" xfId="1" applyNumberFormat="1" applyFont="1"/>
    <xf numFmtId="0" fontId="2" fillId="0" borderId="0" xfId="0" applyFont="1" applyAlignment="1">
      <alignment readingOrder="2"/>
    </xf>
    <xf numFmtId="3" fontId="5" fillId="0" borderId="0" xfId="0" applyNumberFormat="1" applyFont="1" applyFill="1"/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 wrapText="1" readingOrder="2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5" fontId="22" fillId="0" borderId="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Border="1" applyAlignment="1">
      <alignment vertical="center"/>
    </xf>
    <xf numFmtId="165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 shrinkToFit="1" readingOrder="2"/>
    </xf>
    <xf numFmtId="0" fontId="33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166" fontId="5" fillId="0" borderId="0" xfId="0" applyNumberFormat="1" applyFont="1"/>
    <xf numFmtId="38" fontId="36" fillId="0" borderId="0" xfId="0" applyNumberFormat="1" applyFont="1" applyAlignment="1">
      <alignment horizontal="center" vertical="center"/>
    </xf>
    <xf numFmtId="38" fontId="36" fillId="0" borderId="0" xfId="0" applyNumberFormat="1" applyFont="1" applyAlignment="1">
      <alignment horizontal="right" vertical="center"/>
    </xf>
    <xf numFmtId="3" fontId="22" fillId="0" borderId="0" xfId="0" applyNumberFormat="1" applyFont="1"/>
    <xf numFmtId="0" fontId="22" fillId="0" borderId="0" xfId="0" applyFont="1"/>
    <xf numFmtId="3" fontId="0" fillId="0" borderId="0" xfId="0" applyNumberFormat="1" applyFill="1" applyAlignment="1">
      <alignment horizontal="center"/>
    </xf>
    <xf numFmtId="3" fontId="37" fillId="0" borderId="0" xfId="0" applyNumberFormat="1" applyFont="1"/>
    <xf numFmtId="0" fontId="2" fillId="0" borderId="0" xfId="0" applyNumberFormat="1" applyFont="1" applyAlignment="1">
      <alignment horizontal="center" vertical="center" readingOrder="2"/>
    </xf>
    <xf numFmtId="3" fontId="38" fillId="0" borderId="0" xfId="0" applyNumberFormat="1" applyFont="1" applyFill="1"/>
    <xf numFmtId="0" fontId="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18" fillId="0" borderId="0" xfId="5" applyFont="1"/>
    <xf numFmtId="38" fontId="2" fillId="0" borderId="3" xfId="0" applyNumberFormat="1" applyFont="1" applyBorder="1" applyAlignment="1">
      <alignment horizontal="right" vertical="center" shrinkToFit="1" readingOrder="2"/>
    </xf>
    <xf numFmtId="172" fontId="2" fillId="0" borderId="0" xfId="0" applyNumberFormat="1" applyFont="1" applyAlignment="1"/>
    <xf numFmtId="3" fontId="0" fillId="0" borderId="0" xfId="0" applyNumberFormat="1" applyFill="1" applyAlignment="1">
      <alignment horizontal="right" vertical="center" shrinkToFit="1" readingOrder="2"/>
    </xf>
    <xf numFmtId="38" fontId="22" fillId="0" borderId="0" xfId="0" applyNumberFormat="1" applyFont="1" applyBorder="1" applyAlignment="1">
      <alignment horizontal="right" vertical="center"/>
    </xf>
    <xf numFmtId="38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" fontId="22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 readingOrder="2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" fontId="2" fillId="0" borderId="0" xfId="2" applyNumberFormat="1" applyFont="1"/>
    <xf numFmtId="38" fontId="10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 vertical="center" shrinkToFit="1" readingOrder="2"/>
    </xf>
    <xf numFmtId="38" fontId="2" fillId="0" borderId="0" xfId="0" applyNumberFormat="1" applyFont="1" applyAlignment="1">
      <alignment horizontal="right"/>
    </xf>
    <xf numFmtId="38" fontId="2" fillId="0" borderId="0" xfId="0" applyNumberFormat="1" applyFont="1"/>
    <xf numFmtId="38" fontId="17" fillId="0" borderId="0" xfId="0" applyNumberFormat="1" applyFont="1"/>
    <xf numFmtId="0" fontId="40" fillId="0" borderId="0" xfId="0" applyFont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49" fontId="13" fillId="0" borderId="0" xfId="0" applyNumberFormat="1" applyFont="1" applyAlignment="1">
      <alignment horizontal="center" vertical="center" readingOrder="2"/>
    </xf>
    <xf numFmtId="166" fontId="13" fillId="0" borderId="0" xfId="0" applyNumberFormat="1" applyFont="1" applyBorder="1" applyAlignment="1">
      <alignment vertical="center"/>
    </xf>
    <xf numFmtId="169" fontId="13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 readingOrder="2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38" fontId="13" fillId="0" borderId="3" xfId="0" applyNumberFormat="1" applyFont="1" applyBorder="1" applyAlignment="1">
      <alignment vertical="center" readingOrder="2"/>
    </xf>
    <xf numFmtId="0" fontId="16" fillId="0" borderId="0" xfId="0" applyFont="1" applyAlignment="1"/>
    <xf numFmtId="38" fontId="13" fillId="0" borderId="0" xfId="0" applyNumberFormat="1" applyFont="1" applyBorder="1" applyAlignment="1">
      <alignment horizontal="center" vertical="center" readingOrder="2"/>
    </xf>
    <xf numFmtId="40" fontId="13" fillId="0" borderId="3" xfId="2" applyNumberFormat="1" applyFont="1" applyBorder="1" applyAlignment="1">
      <alignment horizontal="center" vertical="center" readingOrder="2"/>
    </xf>
    <xf numFmtId="165" fontId="22" fillId="0" borderId="0" xfId="0" applyNumberFormat="1" applyFont="1" applyBorder="1" applyAlignment="1">
      <alignment horizontal="right" vertical="center" readingOrder="2"/>
    </xf>
    <xf numFmtId="0" fontId="32" fillId="0" borderId="0" xfId="0" applyFont="1" applyAlignment="1">
      <alignment horizontal="right" vertical="center"/>
    </xf>
    <xf numFmtId="165" fontId="32" fillId="0" borderId="0" xfId="0" applyNumberFormat="1" applyFont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readingOrder="2"/>
    </xf>
    <xf numFmtId="0" fontId="30" fillId="0" borderId="0" xfId="0" applyFont="1" applyFill="1" applyAlignment="1">
      <alignment readingOrder="2"/>
    </xf>
    <xf numFmtId="38" fontId="22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8" fontId="30" fillId="0" borderId="0" xfId="0" applyNumberFormat="1" applyFont="1" applyFill="1"/>
    <xf numFmtId="0" fontId="30" fillId="0" borderId="0" xfId="0" applyFont="1" applyFill="1"/>
    <xf numFmtId="3" fontId="30" fillId="0" borderId="0" xfId="0" applyNumberFormat="1" applyFont="1" applyFill="1"/>
    <xf numFmtId="3" fontId="35" fillId="0" borderId="0" xfId="0" applyNumberFormat="1" applyFont="1" applyFill="1"/>
    <xf numFmtId="0" fontId="35" fillId="0" borderId="0" xfId="0" applyFont="1" applyFill="1"/>
    <xf numFmtId="0" fontId="37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38" fontId="28" fillId="0" borderId="0" xfId="0" applyNumberFormat="1" applyFont="1" applyAlignment="1">
      <alignment vertical="center"/>
    </xf>
    <xf numFmtId="3" fontId="41" fillId="0" borderId="0" xfId="0" applyNumberFormat="1" applyFont="1"/>
    <xf numFmtId="0" fontId="0" fillId="0" borderId="0" xfId="0" applyFill="1" applyAlignment="1">
      <alignment horizontal="center" vertical="center"/>
    </xf>
    <xf numFmtId="173" fontId="10" fillId="0" borderId="0" xfId="0" applyNumberFormat="1" applyFont="1" applyAlignment="1">
      <alignment horizontal="center"/>
    </xf>
    <xf numFmtId="173" fontId="2" fillId="0" borderId="2" xfId="0" applyNumberFormat="1" applyFont="1" applyBorder="1" applyAlignment="1">
      <alignment vertical="center" readingOrder="2"/>
    </xf>
    <xf numFmtId="173" fontId="2" fillId="0" borderId="0" xfId="2" applyNumberFormat="1" applyFont="1" applyAlignment="1">
      <alignment horizontal="center" vertical="center" readingOrder="2"/>
    </xf>
    <xf numFmtId="173" fontId="2" fillId="0" borderId="0" xfId="0" applyNumberFormat="1" applyFont="1"/>
    <xf numFmtId="38" fontId="22" fillId="0" borderId="0" xfId="0" applyNumberFormat="1" applyFont="1"/>
    <xf numFmtId="166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Fill="1" applyAlignment="1">
      <alignment horizontal="right" vertical="center" shrinkToFit="1" readingOrder="2"/>
    </xf>
    <xf numFmtId="0" fontId="2" fillId="0" borderId="0" xfId="0" applyFont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0" xfId="2" applyNumberFormat="1" applyFont="1" applyFill="1"/>
    <xf numFmtId="174" fontId="2" fillId="0" borderId="0" xfId="2" applyNumberFormat="1" applyFont="1" applyAlignment="1"/>
    <xf numFmtId="0" fontId="13" fillId="0" borderId="0" xfId="0" applyFont="1"/>
    <xf numFmtId="38" fontId="2" fillId="0" borderId="3" xfId="0" applyNumberFormat="1" applyFont="1" applyFill="1" applyBorder="1" applyAlignment="1">
      <alignment horizontal="right" vertical="center" shrinkToFit="1" readingOrder="2"/>
    </xf>
    <xf numFmtId="165" fontId="2" fillId="0" borderId="0" xfId="1" applyNumberFormat="1" applyFont="1" applyFill="1"/>
    <xf numFmtId="175" fontId="2" fillId="0" borderId="0" xfId="0" applyNumberFormat="1" applyFont="1" applyAlignment="1"/>
    <xf numFmtId="166" fontId="13" fillId="0" borderId="0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 shrinkToFit="1" readingOrder="2"/>
    </xf>
    <xf numFmtId="165" fontId="6" fillId="0" borderId="0" xfId="0" applyNumberFormat="1" applyFont="1" applyFill="1" applyBorder="1" applyAlignment="1">
      <alignment horizontal="right" vertical="center" shrinkToFit="1" readingOrder="2"/>
    </xf>
    <xf numFmtId="38" fontId="13" fillId="0" borderId="3" xfId="0" applyNumberFormat="1" applyFont="1" applyBorder="1" applyAlignment="1">
      <alignment horizontal="right" vertical="center" shrinkToFit="1" readingOrder="2"/>
    </xf>
    <xf numFmtId="3" fontId="22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shrinkToFit="1" readingOrder="2"/>
    </xf>
    <xf numFmtId="3" fontId="2" fillId="0" borderId="0" xfId="0" applyNumberFormat="1" applyFont="1" applyAlignment="1">
      <alignment vertical="center"/>
    </xf>
    <xf numFmtId="3" fontId="44" fillId="0" borderId="0" xfId="0" applyNumberFormat="1" applyFont="1" applyAlignment="1">
      <alignment vertical="center" wrapText="1"/>
    </xf>
    <xf numFmtId="176" fontId="2" fillId="0" borderId="0" xfId="0" applyNumberFormat="1" applyFont="1" applyFill="1" applyAlignment="1">
      <alignment horizontal="center" vertical="center" shrinkToFit="1" readingOrder="2"/>
    </xf>
    <xf numFmtId="0" fontId="5" fillId="0" borderId="0" xfId="0" applyFont="1" applyBorder="1"/>
    <xf numFmtId="165" fontId="46" fillId="0" borderId="0" xfId="0" applyNumberFormat="1" applyFont="1" applyFill="1"/>
    <xf numFmtId="3" fontId="38" fillId="0" borderId="0" xfId="0" applyNumberFormat="1" applyFont="1" applyFill="1" applyAlignment="1">
      <alignment horizontal="center"/>
    </xf>
    <xf numFmtId="3" fontId="45" fillId="0" borderId="0" xfId="0" applyNumberFormat="1" applyFont="1" applyFill="1" applyAlignment="1">
      <alignment vertical="center" wrapText="1"/>
    </xf>
    <xf numFmtId="165" fontId="0" fillId="0" borderId="0" xfId="1" applyNumberFormat="1" applyFont="1" applyFill="1"/>
    <xf numFmtId="49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shrinkToFit="1" readingOrder="2"/>
    </xf>
    <xf numFmtId="2" fontId="22" fillId="0" borderId="0" xfId="2" applyNumberFormat="1" applyFont="1" applyAlignment="1">
      <alignment horizontal="center" shrinkToFit="1"/>
    </xf>
    <xf numFmtId="38" fontId="4" fillId="0" borderId="3" xfId="0" applyNumberFormat="1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176" fontId="22" fillId="0" borderId="0" xfId="2" applyNumberFormat="1" applyFont="1" applyAlignment="1">
      <alignment horizontal="center" shrinkToFit="1"/>
    </xf>
    <xf numFmtId="166" fontId="34" fillId="0" borderId="0" xfId="0" applyNumberFormat="1" applyFont="1" applyFill="1" applyBorder="1"/>
    <xf numFmtId="0" fontId="34" fillId="0" borderId="0" xfId="0" applyFont="1" applyFill="1" applyBorder="1"/>
    <xf numFmtId="165" fontId="38" fillId="0" borderId="0" xfId="0" applyNumberFormat="1" applyFont="1" applyBorder="1"/>
    <xf numFmtId="0" fontId="46" fillId="0" borderId="0" xfId="0" applyFont="1" applyFill="1" applyBorder="1"/>
    <xf numFmtId="3" fontId="46" fillId="0" borderId="0" xfId="0" applyNumberFormat="1" applyFont="1" applyFill="1" applyBorder="1"/>
    <xf numFmtId="38" fontId="13" fillId="0" borderId="0" xfId="0" applyNumberFormat="1" applyFont="1" applyBorder="1" applyAlignment="1">
      <alignment horizontal="right" vertical="center" shrinkToFit="1" readingOrder="2"/>
    </xf>
    <xf numFmtId="3" fontId="5" fillId="0" borderId="0" xfId="0" applyNumberFormat="1" applyFont="1" applyFill="1" applyBorder="1"/>
    <xf numFmtId="166" fontId="5" fillId="0" borderId="0" xfId="0" applyNumberFormat="1" applyFont="1" applyFill="1" applyBorder="1"/>
    <xf numFmtId="165" fontId="5" fillId="0" borderId="0" xfId="0" applyNumberFormat="1" applyFont="1" applyFill="1" applyBorder="1"/>
    <xf numFmtId="168" fontId="0" fillId="0" borderId="0" xfId="0" applyNumberFormat="1" applyBorder="1"/>
    <xf numFmtId="3" fontId="37" fillId="0" borderId="0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168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165" fontId="34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vertical="center" readingOrder="2"/>
    </xf>
    <xf numFmtId="3" fontId="0" fillId="0" borderId="0" xfId="2" applyNumberFormat="1" applyFont="1" applyFill="1"/>
    <xf numFmtId="3" fontId="8" fillId="0" borderId="0" xfId="0" applyNumberFormat="1" applyFont="1" applyAlignment="1"/>
    <xf numFmtId="3" fontId="2" fillId="0" borderId="4" xfId="0" applyNumberFormat="1" applyFont="1" applyBorder="1" applyAlignment="1">
      <alignment horizontal="right" vertical="center" shrinkToFit="1" readingOrder="2"/>
    </xf>
    <xf numFmtId="3" fontId="28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right" vertical="center" wrapText="1"/>
    </xf>
    <xf numFmtId="166" fontId="5" fillId="0" borderId="0" xfId="0" applyNumberFormat="1" applyFont="1" applyAlignment="1"/>
    <xf numFmtId="3" fontId="48" fillId="0" borderId="0" xfId="0" applyNumberFormat="1" applyFont="1"/>
    <xf numFmtId="0" fontId="2" fillId="0" borderId="0" xfId="0" applyFont="1" applyAlignment="1">
      <alignment vertical="center"/>
    </xf>
    <xf numFmtId="38" fontId="2" fillId="0" borderId="0" xfId="1" applyNumberFormat="1" applyFont="1" applyBorder="1"/>
    <xf numFmtId="3" fontId="2" fillId="0" borderId="0" xfId="0" applyNumberFormat="1" applyFont="1" applyBorder="1"/>
    <xf numFmtId="38" fontId="2" fillId="0" borderId="0" xfId="0" applyNumberFormat="1" applyFont="1" applyFill="1" applyBorder="1" applyAlignment="1">
      <alignment horizontal="right" vertical="center" shrinkToFit="1" readingOrder="2"/>
    </xf>
    <xf numFmtId="169" fontId="5" fillId="0" borderId="3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 readingOrder="2"/>
    </xf>
    <xf numFmtId="49" fontId="22" fillId="0" borderId="0" xfId="0" applyNumberFormat="1" applyFont="1" applyAlignment="1">
      <alignment horizontal="right" vertical="center" wrapText="1"/>
    </xf>
    <xf numFmtId="177" fontId="13" fillId="0" borderId="3" xfId="2" applyNumberFormat="1" applyFont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readingOrder="2"/>
    </xf>
    <xf numFmtId="1" fontId="3" fillId="0" borderId="1" xfId="0" applyNumberFormat="1" applyFont="1" applyBorder="1" applyAlignment="1">
      <alignment horizontal="center" vertical="center" readingOrder="2"/>
    </xf>
    <xf numFmtId="38" fontId="3" fillId="0" borderId="1" xfId="0" applyNumberFormat="1" applyFont="1" applyBorder="1" applyAlignment="1">
      <alignment horizontal="center" vertical="center" wrapText="1" readingOrder="2"/>
    </xf>
    <xf numFmtId="166" fontId="22" fillId="0" borderId="0" xfId="0" applyNumberFormat="1" applyFont="1" applyFill="1" applyAlignment="1">
      <alignment horizontal="center" shrinkToFit="1"/>
    </xf>
    <xf numFmtId="178" fontId="17" fillId="0" borderId="0" xfId="0" applyNumberFormat="1" applyFont="1"/>
    <xf numFmtId="43" fontId="22" fillId="0" borderId="0" xfId="1" applyFont="1" applyFill="1" applyAlignment="1">
      <alignment shrinkToFit="1"/>
    </xf>
    <xf numFmtId="2" fontId="2" fillId="0" borderId="0" xfId="2" applyNumberFormat="1" applyFont="1" applyAlignment="1">
      <alignment horizontal="center" vertical="center" readingOrder="2"/>
    </xf>
    <xf numFmtId="2" fontId="2" fillId="0" borderId="3" xfId="2" applyNumberFormat="1" applyFont="1" applyBorder="1" applyAlignment="1">
      <alignment horizontal="center" vertical="center" readingOrder="2"/>
    </xf>
    <xf numFmtId="43" fontId="2" fillId="0" borderId="0" xfId="1" applyFont="1" applyAlignment="1">
      <alignment horizontal="right" vertical="center" shrinkToFit="1" readingOrder="2"/>
    </xf>
    <xf numFmtId="43" fontId="2" fillId="0" borderId="0" xfId="1" applyFont="1" applyFill="1" applyAlignment="1">
      <alignment horizontal="right" vertical="center" shrinkToFit="1" readingOrder="2"/>
    </xf>
    <xf numFmtId="43" fontId="2" fillId="0" borderId="0" xfId="1" applyFont="1" applyFill="1" applyBorder="1" applyAlignment="1">
      <alignment horizontal="right" vertical="center" shrinkToFit="1" readingOrder="2"/>
    </xf>
    <xf numFmtId="43" fontId="2" fillId="0" borderId="0" xfId="1" applyFont="1" applyFill="1" applyAlignment="1">
      <alignment horizontal="center" vertical="center" shrinkToFit="1" readingOrder="2"/>
    </xf>
    <xf numFmtId="43" fontId="2" fillId="0" borderId="0" xfId="1" applyFont="1" applyBorder="1" applyAlignment="1">
      <alignment horizontal="right" vertical="center" shrinkToFit="1" readingOrder="2"/>
    </xf>
    <xf numFmtId="43" fontId="2" fillId="0" borderId="0" xfId="1" applyFont="1" applyAlignment="1">
      <alignment horizontal="right" shrinkToFit="1"/>
    </xf>
    <xf numFmtId="43" fontId="2" fillId="0" borderId="0" xfId="1" applyFont="1" applyAlignment="1"/>
    <xf numFmtId="43" fontId="2" fillId="0" borderId="0" xfId="1" applyFont="1" applyBorder="1" applyAlignment="1"/>
    <xf numFmtId="2" fontId="2" fillId="0" borderId="0" xfId="0" applyNumberFormat="1" applyFont="1" applyAlignment="1"/>
    <xf numFmtId="2" fontId="2" fillId="0" borderId="0" xfId="0" applyNumberFormat="1" applyFont="1"/>
    <xf numFmtId="43" fontId="22" fillId="0" borderId="0" xfId="1" applyFont="1" applyBorder="1" applyAlignment="1">
      <alignment horizontal="right" vertical="center"/>
    </xf>
    <xf numFmtId="43" fontId="4" fillId="0" borderId="0" xfId="1" applyFont="1" applyFill="1" applyAlignment="1">
      <alignment horizontal="right" vertical="center" readingOrder="2"/>
    </xf>
    <xf numFmtId="43" fontId="22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 readingOrder="2"/>
    </xf>
    <xf numFmtId="43" fontId="28" fillId="0" borderId="0" xfId="1" applyFont="1" applyAlignment="1">
      <alignment horizontal="right" vertical="center"/>
    </xf>
    <xf numFmtId="0" fontId="22" fillId="0" borderId="0" xfId="0" applyFont="1" applyAlignment="1">
      <alignment horizontal="right" vertical="center" indent="1"/>
    </xf>
    <xf numFmtId="0" fontId="22" fillId="0" borderId="2" xfId="0" applyFont="1" applyBorder="1" applyAlignment="1">
      <alignment horizontal="right" vertical="center" wrapText="1" indent="1"/>
    </xf>
    <xf numFmtId="49" fontId="22" fillId="0" borderId="0" xfId="0" applyNumberFormat="1" applyFont="1" applyBorder="1" applyAlignment="1">
      <alignment horizontal="right" vertical="center" indent="1"/>
    </xf>
    <xf numFmtId="49" fontId="22" fillId="0" borderId="0" xfId="0" applyNumberFormat="1" applyFont="1" applyAlignment="1">
      <alignment horizontal="right" vertical="center" indent="1"/>
    </xf>
    <xf numFmtId="49" fontId="22" fillId="0" borderId="0" xfId="0" applyNumberFormat="1" applyFont="1" applyBorder="1" applyAlignment="1">
      <alignment horizontal="right" vertical="center" wrapText="1" indent="1"/>
    </xf>
    <xf numFmtId="0" fontId="28" fillId="0" borderId="0" xfId="0" applyFont="1" applyAlignment="1">
      <alignment horizontal="right" vertical="center" indent="1"/>
    </xf>
    <xf numFmtId="0" fontId="10" fillId="0" borderId="0" xfId="0" applyFont="1" applyFill="1" applyAlignment="1">
      <alignment horizontal="right" indent="1"/>
    </xf>
    <xf numFmtId="0" fontId="27" fillId="0" borderId="0" xfId="0" applyFont="1" applyFill="1" applyAlignment="1">
      <alignment horizontal="right" vertical="center" indent="1" readingOrder="2"/>
    </xf>
    <xf numFmtId="0" fontId="5" fillId="0" borderId="0" xfId="0" applyFont="1" applyFill="1" applyAlignment="1">
      <alignment horizontal="right" indent="1"/>
    </xf>
    <xf numFmtId="0" fontId="5" fillId="0" borderId="2" xfId="0" applyFont="1" applyFill="1" applyBorder="1" applyAlignment="1">
      <alignment horizontal="right" vertical="center" indent="1"/>
    </xf>
    <xf numFmtId="0" fontId="18" fillId="0" borderId="0" xfId="0" applyFont="1" applyAlignment="1">
      <alignment horizontal="right" indent="1"/>
    </xf>
    <xf numFmtId="0" fontId="33" fillId="0" borderId="0" xfId="0" applyFont="1" applyAlignment="1">
      <alignment horizontal="right" vertical="center" indent="1"/>
    </xf>
    <xf numFmtId="0" fontId="0" fillId="0" borderId="0" xfId="0" applyFill="1" applyAlignment="1">
      <alignment horizontal="right" indent="1"/>
    </xf>
    <xf numFmtId="3" fontId="49" fillId="0" borderId="0" xfId="0" applyNumberFormat="1" applyFont="1" applyAlignment="1">
      <alignment horizontal="right" vertical="center"/>
    </xf>
    <xf numFmtId="43" fontId="22" fillId="0" borderId="0" xfId="1" applyFont="1" applyFill="1" applyBorder="1" applyAlignment="1">
      <alignment vertical="center" wrapText="1"/>
    </xf>
    <xf numFmtId="43" fontId="2" fillId="0" borderId="0" xfId="1" applyFont="1" applyBorder="1" applyAlignment="1">
      <alignment horizontal="right" vertical="center"/>
    </xf>
    <xf numFmtId="43" fontId="4" fillId="0" borderId="0" xfId="1" applyFont="1" applyFill="1" applyBorder="1" applyAlignment="1">
      <alignment horizontal="right" vertical="center" readingOrder="2"/>
    </xf>
    <xf numFmtId="0" fontId="1" fillId="0" borderId="2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indent="1" readingOrder="2"/>
    </xf>
    <xf numFmtId="0" fontId="13" fillId="0" borderId="0" xfId="0" applyFont="1" applyFill="1" applyAlignment="1">
      <alignment horizontal="right" indent="1" readingOrder="2"/>
    </xf>
    <xf numFmtId="0" fontId="31" fillId="0" borderId="0" xfId="0" applyFont="1" applyFill="1" applyAlignment="1">
      <alignment horizontal="right" indent="1"/>
    </xf>
    <xf numFmtId="43" fontId="22" fillId="0" borderId="0" xfId="1" applyFont="1" applyBorder="1" applyAlignment="1">
      <alignment vertical="center" wrapText="1"/>
    </xf>
    <xf numFmtId="165" fontId="18" fillId="0" borderId="0" xfId="1" applyNumberFormat="1" applyFont="1"/>
    <xf numFmtId="3" fontId="8" fillId="0" borderId="0" xfId="0" applyNumberFormat="1" applyFont="1" applyAlignment="1">
      <alignment horizontal="right"/>
    </xf>
    <xf numFmtId="38" fontId="0" fillId="0" borderId="0" xfId="0" applyNumberFormat="1"/>
    <xf numFmtId="2" fontId="26" fillId="0" borderId="0" xfId="0" applyNumberFormat="1" applyFont="1" applyBorder="1" applyAlignment="1">
      <alignment horizontal="center" vertical="center" wrapText="1" shrinkToFit="1" readingOrder="2"/>
    </xf>
    <xf numFmtId="2" fontId="26" fillId="0" borderId="2" xfId="0" applyNumberFormat="1" applyFont="1" applyBorder="1" applyAlignment="1">
      <alignment horizontal="center" vertical="center" wrapText="1" shrinkToFit="1" readingOrder="2"/>
    </xf>
    <xf numFmtId="0" fontId="2" fillId="0" borderId="1" xfId="0" applyFont="1" applyBorder="1" applyAlignment="1">
      <alignment horizontal="center"/>
    </xf>
    <xf numFmtId="38" fontId="2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2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27" fillId="0" borderId="0" xfId="0" applyFont="1" applyAlignment="1">
      <alignment horizontal="right" vertical="center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 readingOrder="2"/>
    </xf>
    <xf numFmtId="173" fontId="24" fillId="0" borderId="0" xfId="0" applyNumberFormat="1" applyFont="1" applyBorder="1" applyAlignment="1">
      <alignment horizontal="center" vertical="center" wrapText="1" readingOrder="2"/>
    </xf>
    <xf numFmtId="173" fontId="24" fillId="0" borderId="2" xfId="0" applyNumberFormat="1" applyFont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 readingOrder="2"/>
    </xf>
    <xf numFmtId="38" fontId="24" fillId="0" borderId="0" xfId="0" applyNumberFormat="1" applyFont="1" applyBorder="1" applyAlignment="1">
      <alignment horizontal="center" vertical="center" wrapText="1"/>
    </xf>
    <xf numFmtId="38" fontId="2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 readingOrder="2"/>
    </xf>
    <xf numFmtId="0" fontId="27" fillId="0" borderId="0" xfId="0" applyFont="1" applyFill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wrapText="1" readingOrder="2"/>
    </xf>
    <xf numFmtId="0" fontId="3" fillId="0" borderId="2" xfId="0" applyFont="1" applyBorder="1" applyAlignment="1">
      <alignment horizontal="center" wrapText="1" readingOrder="2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  <xf numFmtId="38" fontId="2" fillId="0" borderId="3" xfId="0" applyNumberFormat="1" applyFont="1" applyBorder="1" applyAlignment="1">
      <alignment horizontal="center" vertical="center" shrinkToFit="1" readingOrder="2"/>
    </xf>
  </cellXfs>
  <cellStyles count="12">
    <cellStyle name="Comma" xfId="1" builtinId="3"/>
    <cellStyle name="Comma [0]" xfId="4" builtinId="6"/>
    <cellStyle name="Comma 2" xfId="6" xr:uid="{00000000-0005-0000-0000-000002000000}"/>
    <cellStyle name="Normal" xfId="0" builtinId="0"/>
    <cellStyle name="Normal 2" xfId="3" xr:uid="{00000000-0005-0000-0000-000005000000}"/>
    <cellStyle name="Normal 3" xfId="8" xr:uid="{00000000-0005-0000-0000-000006000000}"/>
    <cellStyle name="Normal 4" xfId="9" xr:uid="{00000000-0005-0000-0000-000007000000}"/>
    <cellStyle name="Normal 5" xfId="5" xr:uid="{00000000-0005-0000-0000-000008000000}"/>
    <cellStyle name="Normal 6" xfId="10" xr:uid="{222AD9D5-2A1D-4F64-9037-3887D9B3CC5F}"/>
    <cellStyle name="Normal 7" xfId="11" xr:uid="{EA249956-F520-4A75-B147-F5C3030B9BAC}"/>
    <cellStyle name="Percent" xfId="2" builtinId="5"/>
    <cellStyle name="Percent 2" xfId="7" xr:uid="{00000000-0005-0000-0000-00000A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olmohammadi/Desktop/&#1589;&#1606;&#1583;&#1608;&#1602;%20&#1705;&#1575;&#1585;&#1711;&#1586;&#1575;&#1585;&#1740;%20&#1662;&#1575;&#1585;&#1587;&#1740;&#1575;&#1606;/&#1589;&#1608;&#1585;&#1578;%20&#1608;&#1590;&#1593;&#1740;&#1578;%20&#1662;&#1585;&#1578;&#1601;&#1608;/1402/14020927/&#1705;&#1575;&#1585;&#1711;&#1586;&#1575;&#1585;&#1740;%20&#1662;&#1575;&#1585;&#1587;&#1740;&#1575;&#1606;-%20140209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اوراق تبعی"/>
      <sheetName val="اوراق"/>
      <sheetName val="تعدیل"/>
      <sheetName val="گ سپرده"/>
      <sheetName val="سپرده"/>
      <sheetName val="سود اوراق و س بانکی"/>
      <sheetName val="درآمد سود سهام"/>
      <sheetName val="درآمد ن ا ت قیمت اوراق "/>
      <sheetName val="درآمد ناشی از فروش"/>
      <sheetName val="درآمد س در سهام "/>
      <sheetName val="درآمد س در اوراق بها"/>
      <sheetName val="درآمد سپرده بانکی"/>
      <sheetName val="سایر درآمدها"/>
      <sheetName val="درآمد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F11">
            <v>-19780284700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62"/>
  <sheetViews>
    <sheetView rightToLeft="1" tabSelected="1" zoomScale="95" zoomScaleNormal="95" zoomScaleSheetLayoutView="100" zoomScalePageLayoutView="130" workbookViewId="0">
      <selection activeCell="AC13" sqref="AC13"/>
    </sheetView>
  </sheetViews>
  <sheetFormatPr defaultColWidth="9.140625" defaultRowHeight="15.75"/>
  <cols>
    <col min="1" max="1" width="2.28515625" style="32" customWidth="1"/>
    <col min="2" max="2" width="22.7109375" style="32" bestFit="1" customWidth="1"/>
    <col min="3" max="3" width="0.42578125" style="32" customWidth="1"/>
    <col min="4" max="4" width="11" style="32" bestFit="1" customWidth="1"/>
    <col min="5" max="5" width="0.42578125" style="32" customWidth="1"/>
    <col min="6" max="6" width="14.140625" style="32" bestFit="1" customWidth="1"/>
    <col min="7" max="7" width="0.42578125" style="32" customWidth="1"/>
    <col min="8" max="8" width="15.42578125" style="32" bestFit="1" customWidth="1"/>
    <col min="9" max="9" width="0.42578125" style="32" customWidth="1"/>
    <col min="10" max="10" width="9.7109375" style="32" bestFit="1" customWidth="1"/>
    <col min="11" max="11" width="0.42578125" style="32" customWidth="1"/>
    <col min="12" max="12" width="14.5703125" style="32" bestFit="1" customWidth="1"/>
    <col min="13" max="13" width="0.42578125" style="32" customWidth="1"/>
    <col min="14" max="14" width="9.7109375" style="180" bestFit="1" customWidth="1"/>
    <col min="15" max="15" width="0.42578125" style="180" customWidth="1"/>
    <col min="16" max="16" width="15" style="180" bestFit="1" customWidth="1"/>
    <col min="17" max="17" width="0.42578125" style="32" customWidth="1"/>
    <col min="18" max="18" width="11" style="32" bestFit="1" customWidth="1"/>
    <col min="19" max="19" width="0.42578125" style="32" customWidth="1"/>
    <col min="20" max="20" width="10" style="75" customWidth="1"/>
    <col min="21" max="21" width="0.42578125" style="32" customWidth="1"/>
    <col min="22" max="22" width="14.140625" style="52" bestFit="1" customWidth="1"/>
    <col min="23" max="23" width="0.42578125" style="32" customWidth="1"/>
    <col min="24" max="24" width="16.5703125" style="52" bestFit="1" customWidth="1"/>
    <col min="25" max="25" width="0.42578125" style="32" customWidth="1"/>
    <col min="26" max="26" width="6.42578125" style="363" customWidth="1"/>
    <col min="27" max="27" width="6.7109375" style="32" customWidth="1"/>
    <col min="28" max="28" width="14.140625" style="32" customWidth="1"/>
    <col min="29" max="29" width="19.28515625" style="32" customWidth="1"/>
    <col min="30" max="30" width="37.7109375" style="32" customWidth="1"/>
    <col min="31" max="31" width="15.140625" style="32" bestFit="1" customWidth="1"/>
    <col min="32" max="32" width="9.140625" style="32"/>
    <col min="33" max="33" width="13" style="32" bestFit="1" customWidth="1"/>
    <col min="34" max="16384" width="9.140625" style="32"/>
  </cols>
  <sheetData>
    <row r="1" spans="2:34" ht="21">
      <c r="B1" s="404" t="s">
        <v>119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</row>
    <row r="2" spans="2:34" ht="18" customHeight="1">
      <c r="B2" s="404" t="s">
        <v>102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</row>
    <row r="3" spans="2:34" ht="21">
      <c r="B3" s="404" t="s">
        <v>218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</row>
    <row r="4" spans="2:34" ht="18" customHeight="1">
      <c r="B4" s="405" t="s">
        <v>26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C4" s="36"/>
      <c r="AD4" s="9"/>
    </row>
    <row r="5" spans="2:34" ht="21.75" customHeight="1">
      <c r="B5" s="405" t="s">
        <v>27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C5" s="212"/>
      <c r="AD5" s="212"/>
    </row>
    <row r="6" spans="2:34" ht="15" customHeight="1">
      <c r="B6" s="104"/>
      <c r="C6" s="6"/>
      <c r="D6" s="406" t="s">
        <v>207</v>
      </c>
      <c r="E6" s="406"/>
      <c r="F6" s="406"/>
      <c r="G6" s="406"/>
      <c r="H6" s="406"/>
      <c r="I6" s="6"/>
      <c r="J6" s="407" t="s">
        <v>7</v>
      </c>
      <c r="K6" s="407"/>
      <c r="L6" s="407"/>
      <c r="M6" s="407"/>
      <c r="N6" s="407"/>
      <c r="O6" s="407"/>
      <c r="P6" s="407"/>
      <c r="R6" s="406" t="s">
        <v>221</v>
      </c>
      <c r="S6" s="406"/>
      <c r="T6" s="406"/>
      <c r="U6" s="406"/>
      <c r="V6" s="406"/>
      <c r="W6" s="406"/>
      <c r="X6" s="406"/>
      <c r="Y6" s="406"/>
      <c r="Z6" s="406"/>
      <c r="AC6" s="212"/>
      <c r="AD6" s="212"/>
    </row>
    <row r="7" spans="2:34" ht="15.75" customHeight="1">
      <c r="B7" s="400" t="s">
        <v>1</v>
      </c>
      <c r="C7" s="33"/>
      <c r="D7" s="398" t="s">
        <v>3</v>
      </c>
      <c r="E7" s="400"/>
      <c r="F7" s="398" t="s">
        <v>0</v>
      </c>
      <c r="G7" s="400"/>
      <c r="H7" s="400" t="s">
        <v>21</v>
      </c>
      <c r="I7" s="76"/>
      <c r="J7" s="396" t="s">
        <v>4</v>
      </c>
      <c r="K7" s="396"/>
      <c r="L7" s="396"/>
      <c r="M7" s="7"/>
      <c r="N7" s="397" t="s">
        <v>5</v>
      </c>
      <c r="O7" s="397"/>
      <c r="P7" s="397"/>
      <c r="R7" s="398" t="s">
        <v>3</v>
      </c>
      <c r="S7" s="400"/>
      <c r="T7" s="400" t="s">
        <v>30</v>
      </c>
      <c r="U7" s="73"/>
      <c r="V7" s="402" t="s">
        <v>0</v>
      </c>
      <c r="W7" s="400"/>
      <c r="X7" s="409" t="s">
        <v>21</v>
      </c>
      <c r="Y7" s="76"/>
      <c r="Z7" s="394" t="s">
        <v>24</v>
      </c>
      <c r="AC7" s="212"/>
      <c r="AD7" s="212"/>
      <c r="AE7" s="111"/>
      <c r="AF7" s="111"/>
      <c r="AG7" s="111"/>
    </row>
    <row r="8" spans="2:34" ht="27.75" customHeight="1">
      <c r="B8" s="401"/>
      <c r="C8" s="33"/>
      <c r="D8" s="399"/>
      <c r="E8" s="408"/>
      <c r="F8" s="399"/>
      <c r="G8" s="408"/>
      <c r="H8" s="401"/>
      <c r="I8" s="76"/>
      <c r="J8" s="79" t="s">
        <v>3</v>
      </c>
      <c r="K8" s="7"/>
      <c r="L8" s="79" t="s">
        <v>0</v>
      </c>
      <c r="M8" s="7"/>
      <c r="N8" s="178" t="s">
        <v>3</v>
      </c>
      <c r="O8" s="179"/>
      <c r="P8" s="178" t="s">
        <v>54</v>
      </c>
      <c r="R8" s="399"/>
      <c r="S8" s="400"/>
      <c r="T8" s="401"/>
      <c r="U8" s="73"/>
      <c r="V8" s="403"/>
      <c r="W8" s="400"/>
      <c r="X8" s="410"/>
      <c r="Y8" s="76"/>
      <c r="Z8" s="395"/>
      <c r="AC8" s="212"/>
      <c r="AD8" s="212"/>
      <c r="AE8" s="111"/>
      <c r="AF8" s="111"/>
      <c r="AG8" s="111"/>
      <c r="AH8" s="110"/>
    </row>
    <row r="9" spans="2:34" s="9" customFormat="1" ht="18.75">
      <c r="B9" s="32" t="s">
        <v>104</v>
      </c>
      <c r="D9" s="57">
        <v>72500000</v>
      </c>
      <c r="E9" s="57"/>
      <c r="F9" s="57">
        <v>168491432719</v>
      </c>
      <c r="G9" s="57"/>
      <c r="H9" s="57">
        <v>204602826375</v>
      </c>
      <c r="I9" s="57"/>
      <c r="J9" s="355">
        <v>0</v>
      </c>
      <c r="K9" s="355"/>
      <c r="L9" s="355">
        <v>0</v>
      </c>
      <c r="M9" s="57"/>
      <c r="N9" s="274">
        <v>2500000</v>
      </c>
      <c r="O9" s="274"/>
      <c r="P9" s="274">
        <v>5810049403</v>
      </c>
      <c r="Q9" s="38"/>
      <c r="R9" s="57">
        <v>70000000</v>
      </c>
      <c r="S9" s="57"/>
      <c r="T9" s="132">
        <v>2887</v>
      </c>
      <c r="U9" s="57"/>
      <c r="V9" s="274">
        <v>162681383316</v>
      </c>
      <c r="W9" s="57"/>
      <c r="X9" s="57">
        <v>200887564500</v>
      </c>
      <c r="Y9" s="34"/>
      <c r="Z9" s="352">
        <v>9.0229692557994756</v>
      </c>
      <c r="AA9" s="50"/>
      <c r="AB9" s="57"/>
      <c r="AC9" s="212"/>
      <c r="AD9" s="37"/>
      <c r="AE9" s="111"/>
      <c r="AF9" s="111"/>
      <c r="AG9" s="111"/>
      <c r="AH9" s="111"/>
    </row>
    <row r="10" spans="2:34" s="9" customFormat="1" ht="18.75">
      <c r="B10" s="32" t="s">
        <v>82</v>
      </c>
      <c r="D10" s="57">
        <v>3363000</v>
      </c>
      <c r="E10" s="57"/>
      <c r="F10" s="57">
        <v>115208706039</v>
      </c>
      <c r="G10" s="57"/>
      <c r="H10" s="57">
        <v>142712249503.5</v>
      </c>
      <c r="I10" s="57"/>
      <c r="J10" s="355">
        <v>0</v>
      </c>
      <c r="K10" s="355"/>
      <c r="L10" s="355">
        <v>0</v>
      </c>
      <c r="M10" s="355"/>
      <c r="N10" s="355">
        <v>0</v>
      </c>
      <c r="O10" s="355"/>
      <c r="P10" s="355">
        <v>0</v>
      </c>
      <c r="Q10" s="38"/>
      <c r="R10" s="57">
        <v>3363000</v>
      </c>
      <c r="S10" s="57"/>
      <c r="T10" s="132">
        <v>45980</v>
      </c>
      <c r="U10" s="57"/>
      <c r="V10" s="274">
        <v>115208706039</v>
      </c>
      <c r="W10" s="57"/>
      <c r="X10" s="57">
        <v>153710687097</v>
      </c>
      <c r="Y10" s="308"/>
      <c r="Z10" s="352">
        <v>6.903995314075523</v>
      </c>
      <c r="AA10" s="50"/>
      <c r="AB10" s="57"/>
      <c r="AC10" s="212"/>
      <c r="AD10" s="212"/>
      <c r="AE10" s="212"/>
      <c r="AF10" s="212"/>
      <c r="AG10" s="111"/>
      <c r="AH10" s="111"/>
    </row>
    <row r="11" spans="2:34" s="9" customFormat="1" ht="18.75">
      <c r="B11" s="32" t="s">
        <v>75</v>
      </c>
      <c r="D11" s="57">
        <v>26120763</v>
      </c>
      <c r="E11" s="57"/>
      <c r="F11" s="57">
        <v>67515924329</v>
      </c>
      <c r="G11" s="57"/>
      <c r="H11" s="57">
        <v>124088381175.05701</v>
      </c>
      <c r="I11" s="57"/>
      <c r="J11" s="57">
        <v>26416749</v>
      </c>
      <c r="K11" s="57"/>
      <c r="L11" s="355">
        <v>0</v>
      </c>
      <c r="M11" s="355"/>
      <c r="N11" s="355">
        <v>0</v>
      </c>
      <c r="O11" s="355"/>
      <c r="P11" s="355">
        <v>0</v>
      </c>
      <c r="Q11" s="38"/>
      <c r="R11" s="57">
        <v>52537512</v>
      </c>
      <c r="S11" s="57"/>
      <c r="T11" s="132">
        <v>2521</v>
      </c>
      <c r="U11" s="57"/>
      <c r="V11" s="274">
        <v>67515924329</v>
      </c>
      <c r="W11" s="57"/>
      <c r="X11" s="57">
        <v>131659007698.8756</v>
      </c>
      <c r="Y11" s="308"/>
      <c r="Z11" s="352">
        <v>5.9135326851753494</v>
      </c>
      <c r="AA11" s="50"/>
      <c r="AB11" s="57"/>
      <c r="AC11" s="212"/>
      <c r="AD11" s="212"/>
      <c r="AE11" s="111"/>
      <c r="AF11" s="111"/>
      <c r="AG11" s="111"/>
      <c r="AH11" s="111"/>
    </row>
    <row r="12" spans="2:34" s="9" customFormat="1" ht="18.75">
      <c r="B12" s="32" t="s">
        <v>95</v>
      </c>
      <c r="D12" s="57">
        <v>40619240</v>
      </c>
      <c r="E12" s="57"/>
      <c r="F12" s="57">
        <v>88242697067</v>
      </c>
      <c r="G12" s="57"/>
      <c r="H12" s="57">
        <v>106435236355.992</v>
      </c>
      <c r="I12" s="57"/>
      <c r="J12" s="355">
        <v>0</v>
      </c>
      <c r="K12" s="355"/>
      <c r="L12" s="355">
        <v>0</v>
      </c>
      <c r="M12" s="355"/>
      <c r="N12" s="355">
        <v>0</v>
      </c>
      <c r="O12" s="355"/>
      <c r="P12" s="355">
        <v>0</v>
      </c>
      <c r="Q12" s="38"/>
      <c r="R12" s="57">
        <v>40619240</v>
      </c>
      <c r="S12" s="57"/>
      <c r="T12" s="132">
        <v>2485</v>
      </c>
      <c r="U12" s="57"/>
      <c r="V12" s="274">
        <v>88242697067</v>
      </c>
      <c r="W12" s="57"/>
      <c r="X12" s="57">
        <v>100338225472.17</v>
      </c>
      <c r="Y12" s="308"/>
      <c r="Z12" s="352">
        <v>4.5067434904208108</v>
      </c>
      <c r="AA12" s="50"/>
      <c r="AB12" s="57"/>
      <c r="AC12" s="212"/>
      <c r="AD12" s="212"/>
      <c r="AE12" s="111"/>
      <c r="AF12" s="111"/>
      <c r="AG12" s="111"/>
      <c r="AH12" s="111"/>
    </row>
    <row r="13" spans="2:34" s="9" customFormat="1" ht="18.75">
      <c r="B13" s="32" t="s">
        <v>128</v>
      </c>
      <c r="C13" s="18"/>
      <c r="D13" s="57">
        <v>15575866</v>
      </c>
      <c r="E13" s="57"/>
      <c r="F13" s="57">
        <v>60964664695</v>
      </c>
      <c r="G13" s="57"/>
      <c r="H13" s="57">
        <v>91815314311.988998</v>
      </c>
      <c r="I13" s="57"/>
      <c r="J13" s="355">
        <v>0</v>
      </c>
      <c r="K13" s="355"/>
      <c r="L13" s="355">
        <v>0</v>
      </c>
      <c r="M13" s="355"/>
      <c r="N13" s="355">
        <v>0</v>
      </c>
      <c r="O13" s="355"/>
      <c r="P13" s="355">
        <v>0</v>
      </c>
      <c r="Q13" s="38"/>
      <c r="R13" s="57">
        <v>15575866</v>
      </c>
      <c r="S13" s="57"/>
      <c r="T13" s="132">
        <v>6120</v>
      </c>
      <c r="U13" s="57"/>
      <c r="V13" s="274">
        <v>60964664695</v>
      </c>
      <c r="W13" s="57"/>
      <c r="X13" s="57">
        <v>94757120335.475998</v>
      </c>
      <c r="Y13" s="34"/>
      <c r="Z13" s="352">
        <v>4.2560652556225858</v>
      </c>
      <c r="AA13" s="50"/>
      <c r="AB13" s="57"/>
      <c r="AC13" s="212"/>
      <c r="AD13" s="37"/>
      <c r="AE13" s="111"/>
      <c r="AF13" s="111"/>
      <c r="AG13" s="111"/>
      <c r="AH13" s="111"/>
    </row>
    <row r="14" spans="2:34" s="9" customFormat="1" ht="18.75">
      <c r="B14" s="32" t="s">
        <v>180</v>
      </c>
      <c r="C14" s="18"/>
      <c r="D14" s="57">
        <v>4400000</v>
      </c>
      <c r="E14" s="57"/>
      <c r="F14" s="57">
        <v>70184718468</v>
      </c>
      <c r="G14" s="57"/>
      <c r="H14" s="57">
        <v>59615166600</v>
      </c>
      <c r="I14" s="57"/>
      <c r="J14" s="57">
        <v>2400000</v>
      </c>
      <c r="K14" s="57"/>
      <c r="L14" s="57">
        <v>30596635378</v>
      </c>
      <c r="M14" s="57"/>
      <c r="N14" s="355">
        <v>0</v>
      </c>
      <c r="O14" s="355"/>
      <c r="P14" s="355">
        <v>0</v>
      </c>
      <c r="Q14" s="38"/>
      <c r="R14" s="57">
        <v>6800000</v>
      </c>
      <c r="S14" s="57"/>
      <c r="T14" s="132">
        <v>12680</v>
      </c>
      <c r="U14" s="57"/>
      <c r="V14" s="274">
        <v>100781353846</v>
      </c>
      <c r="W14" s="57"/>
      <c r="X14" s="57">
        <v>85710967200</v>
      </c>
      <c r="Y14" s="34"/>
      <c r="Z14" s="352">
        <v>3.8497525909844823</v>
      </c>
      <c r="AA14" s="50"/>
      <c r="AB14" s="57"/>
      <c r="AC14" s="212"/>
      <c r="AD14" s="37"/>
      <c r="AE14" s="111"/>
      <c r="AF14" s="111"/>
      <c r="AG14" s="111"/>
      <c r="AH14" s="111"/>
    </row>
    <row r="15" spans="2:34" s="9" customFormat="1" ht="18.75">
      <c r="B15" s="32" t="s">
        <v>77</v>
      </c>
      <c r="D15" s="57">
        <v>12577358</v>
      </c>
      <c r="E15" s="57"/>
      <c r="F15" s="57">
        <v>69695119837</v>
      </c>
      <c r="G15" s="57"/>
      <c r="H15" s="57">
        <v>78890918362.569</v>
      </c>
      <c r="I15" s="57"/>
      <c r="J15" s="355">
        <v>0</v>
      </c>
      <c r="K15" s="355"/>
      <c r="L15" s="355">
        <v>0</v>
      </c>
      <c r="M15" s="355"/>
      <c r="N15" s="355">
        <v>0</v>
      </c>
      <c r="O15" s="355"/>
      <c r="P15" s="355">
        <v>0</v>
      </c>
      <c r="Q15" s="38"/>
      <c r="R15" s="57">
        <v>12577358</v>
      </c>
      <c r="S15" s="57"/>
      <c r="T15" s="132">
        <v>6240</v>
      </c>
      <c r="U15" s="57"/>
      <c r="V15" s="274">
        <v>69695119837</v>
      </c>
      <c r="W15" s="57"/>
      <c r="X15" s="57">
        <v>78015741772.175995</v>
      </c>
      <c r="Y15" s="308"/>
      <c r="Z15" s="352">
        <v>3.5041175457066926</v>
      </c>
      <c r="AA15" s="50"/>
      <c r="AB15" s="57"/>
      <c r="AC15" s="37"/>
      <c r="AD15" s="37"/>
      <c r="AE15" s="111"/>
      <c r="AF15" s="111"/>
      <c r="AG15" s="111"/>
      <c r="AH15" s="111"/>
    </row>
    <row r="16" spans="2:34" s="9" customFormat="1" ht="18.75">
      <c r="B16" s="32" t="s">
        <v>208</v>
      </c>
      <c r="C16" s="18"/>
      <c r="D16" s="57">
        <v>3776479</v>
      </c>
      <c r="E16" s="57"/>
      <c r="F16" s="57">
        <v>37804230013</v>
      </c>
      <c r="G16" s="57"/>
      <c r="H16" s="57">
        <v>39717414690.471001</v>
      </c>
      <c r="I16" s="57"/>
      <c r="J16" s="57">
        <v>1800000</v>
      </c>
      <c r="K16" s="57"/>
      <c r="L16" s="57">
        <v>19195709017</v>
      </c>
      <c r="M16" s="57"/>
      <c r="N16" s="355">
        <v>0</v>
      </c>
      <c r="O16" s="355"/>
      <c r="P16" s="355">
        <v>0</v>
      </c>
      <c r="Q16" s="38"/>
      <c r="R16" s="57">
        <v>5576479</v>
      </c>
      <c r="S16" s="57"/>
      <c r="T16" s="132">
        <v>10210</v>
      </c>
      <c r="U16" s="57"/>
      <c r="V16" s="274">
        <v>56999939030</v>
      </c>
      <c r="W16" s="57"/>
      <c r="X16" s="57">
        <v>56597082278.989502</v>
      </c>
      <c r="Y16" s="34"/>
      <c r="Z16" s="352">
        <v>2.5420873344864292</v>
      </c>
      <c r="AA16" s="50"/>
      <c r="AB16" s="57"/>
      <c r="AC16" s="37"/>
      <c r="AD16" s="37"/>
      <c r="AE16" s="111"/>
      <c r="AF16" s="111"/>
      <c r="AG16" s="111"/>
      <c r="AH16" s="111"/>
    </row>
    <row r="17" spans="2:34" s="9" customFormat="1" ht="18.75">
      <c r="B17" s="32" t="s">
        <v>86</v>
      </c>
      <c r="D17" s="57">
        <v>2260000</v>
      </c>
      <c r="E17" s="57"/>
      <c r="F17" s="57">
        <v>49382973050</v>
      </c>
      <c r="G17" s="57"/>
      <c r="H17" s="57">
        <v>53512892460</v>
      </c>
      <c r="I17" s="57"/>
      <c r="J17" s="355">
        <v>0</v>
      </c>
      <c r="K17" s="355"/>
      <c r="L17" s="355">
        <v>0</v>
      </c>
      <c r="M17" s="355"/>
      <c r="N17" s="355">
        <v>0</v>
      </c>
      <c r="O17" s="355"/>
      <c r="P17" s="355">
        <v>0</v>
      </c>
      <c r="Q17" s="38"/>
      <c r="R17" s="57">
        <v>2260000</v>
      </c>
      <c r="S17" s="57"/>
      <c r="T17" s="132">
        <v>24050</v>
      </c>
      <c r="U17" s="57"/>
      <c r="V17" s="274">
        <v>49382973050</v>
      </c>
      <c r="W17" s="57"/>
      <c r="X17" s="57">
        <v>54029599650</v>
      </c>
      <c r="Y17" s="34"/>
      <c r="Z17" s="352">
        <v>2.4267675192264289</v>
      </c>
      <c r="AA17" s="50"/>
      <c r="AB17" s="57"/>
      <c r="AC17" s="37"/>
      <c r="AD17" s="37"/>
      <c r="AE17" s="111"/>
      <c r="AF17" s="111"/>
      <c r="AG17" s="111"/>
      <c r="AH17" s="111"/>
    </row>
    <row r="18" spans="2:34" s="9" customFormat="1" ht="18.75">
      <c r="B18" s="32" t="s">
        <v>118</v>
      </c>
      <c r="C18" s="18"/>
      <c r="D18" s="57">
        <v>4675884</v>
      </c>
      <c r="E18" s="57"/>
      <c r="F18" s="57">
        <v>41889046953</v>
      </c>
      <c r="G18" s="57"/>
      <c r="H18" s="57">
        <v>59774083623.972</v>
      </c>
      <c r="I18" s="57"/>
      <c r="J18" s="355">
        <v>0</v>
      </c>
      <c r="K18" s="355"/>
      <c r="L18" s="355">
        <v>0</v>
      </c>
      <c r="M18" s="355"/>
      <c r="N18" s="355">
        <v>0</v>
      </c>
      <c r="O18" s="355"/>
      <c r="P18" s="355">
        <v>0</v>
      </c>
      <c r="Q18" s="38"/>
      <c r="R18" s="57">
        <v>4675884</v>
      </c>
      <c r="S18" s="57"/>
      <c r="T18" s="132">
        <v>11220</v>
      </c>
      <c r="U18" s="57"/>
      <c r="V18" s="274">
        <v>41889046953</v>
      </c>
      <c r="W18" s="57"/>
      <c r="X18" s="57">
        <v>52151261140.043999</v>
      </c>
      <c r="Y18" s="308"/>
      <c r="Z18" s="352">
        <v>2.3424009698608645</v>
      </c>
      <c r="AA18" s="50"/>
      <c r="AB18" s="57"/>
      <c r="AC18" s="37"/>
      <c r="AD18" s="37"/>
      <c r="AE18" s="111"/>
      <c r="AF18" s="111"/>
      <c r="AG18" s="111"/>
      <c r="AH18" s="111"/>
    </row>
    <row r="19" spans="2:34" s="9" customFormat="1" ht="18.75">
      <c r="B19" s="32" t="s">
        <v>108</v>
      </c>
      <c r="D19" s="57">
        <v>5810000</v>
      </c>
      <c r="E19" s="57"/>
      <c r="F19" s="57">
        <v>49511822675</v>
      </c>
      <c r="G19" s="57"/>
      <c r="H19" s="57">
        <v>50015228130</v>
      </c>
      <c r="I19" s="57"/>
      <c r="J19" s="355">
        <v>0</v>
      </c>
      <c r="K19" s="355"/>
      <c r="L19" s="355">
        <v>0</v>
      </c>
      <c r="M19" s="355"/>
      <c r="N19" s="355">
        <v>0</v>
      </c>
      <c r="O19" s="355"/>
      <c r="P19" s="355">
        <v>0</v>
      </c>
      <c r="Q19" s="38"/>
      <c r="R19" s="57">
        <v>5810000</v>
      </c>
      <c r="S19" s="57"/>
      <c r="T19" s="132">
        <v>8590</v>
      </c>
      <c r="U19" s="57"/>
      <c r="V19" s="274">
        <v>49511822675</v>
      </c>
      <c r="W19" s="57"/>
      <c r="X19" s="57">
        <v>49610947995</v>
      </c>
      <c r="Y19" s="34"/>
      <c r="Z19" s="352">
        <v>2.2283014860780579</v>
      </c>
      <c r="AA19" s="50"/>
      <c r="AB19" s="57"/>
      <c r="AC19" s="37"/>
      <c r="AD19" s="37"/>
      <c r="AE19" s="111"/>
      <c r="AF19" s="111"/>
      <c r="AG19" s="111"/>
      <c r="AH19" s="111"/>
    </row>
    <row r="20" spans="2:34" s="9" customFormat="1" ht="18.75">
      <c r="B20" s="32" t="s">
        <v>145</v>
      </c>
      <c r="D20" s="57">
        <v>2109652</v>
      </c>
      <c r="E20" s="57"/>
      <c r="F20" s="57">
        <v>42467589291</v>
      </c>
      <c r="G20" s="57"/>
      <c r="H20" s="57">
        <v>47058914364.264</v>
      </c>
      <c r="I20" s="57"/>
      <c r="J20" s="355">
        <v>0</v>
      </c>
      <c r="K20" s="355"/>
      <c r="L20" s="355">
        <v>0</v>
      </c>
      <c r="M20" s="355"/>
      <c r="N20" s="355">
        <v>0</v>
      </c>
      <c r="O20" s="355"/>
      <c r="P20" s="355">
        <v>0</v>
      </c>
      <c r="Q20" s="38"/>
      <c r="R20" s="57">
        <v>2109652</v>
      </c>
      <c r="S20" s="57"/>
      <c r="T20" s="132">
        <v>22690</v>
      </c>
      <c r="U20" s="57"/>
      <c r="V20" s="274">
        <v>42467589291</v>
      </c>
      <c r="W20" s="57"/>
      <c r="X20" s="57">
        <v>47583189232.914001</v>
      </c>
      <c r="Y20" s="308"/>
      <c r="Z20" s="352">
        <v>2.1372236485124581</v>
      </c>
      <c r="AA20" s="50"/>
      <c r="AB20" s="57"/>
      <c r="AC20" s="37"/>
      <c r="AD20" s="37"/>
      <c r="AE20" s="111"/>
      <c r="AF20" s="111"/>
      <c r="AG20" s="111"/>
      <c r="AH20" s="111"/>
    </row>
    <row r="21" spans="2:34" s="9" customFormat="1" ht="18.75">
      <c r="B21" s="32" t="s">
        <v>140</v>
      </c>
      <c r="D21" s="57">
        <v>21200000</v>
      </c>
      <c r="E21" s="57"/>
      <c r="F21" s="57">
        <v>46470156594</v>
      </c>
      <c r="G21" s="57"/>
      <c r="H21" s="57">
        <v>41936981400</v>
      </c>
      <c r="I21" s="57"/>
      <c r="J21" s="355">
        <v>0</v>
      </c>
      <c r="K21" s="355"/>
      <c r="L21" s="355">
        <v>0</v>
      </c>
      <c r="M21" s="355"/>
      <c r="N21" s="355">
        <v>0</v>
      </c>
      <c r="O21" s="355"/>
      <c r="P21" s="355">
        <v>0</v>
      </c>
      <c r="Q21" s="38"/>
      <c r="R21" s="57">
        <v>21200000</v>
      </c>
      <c r="S21" s="57"/>
      <c r="T21" s="132">
        <v>2062</v>
      </c>
      <c r="U21" s="57"/>
      <c r="V21" s="274">
        <v>46470156594</v>
      </c>
      <c r="W21" s="57"/>
      <c r="X21" s="57">
        <v>43454299320</v>
      </c>
      <c r="Y21" s="308"/>
      <c r="Z21" s="352">
        <v>1.9517724144476254</v>
      </c>
      <c r="AA21" s="50"/>
      <c r="AB21" s="57"/>
      <c r="AC21" s="37"/>
      <c r="AD21" s="37"/>
      <c r="AE21" s="111"/>
      <c r="AF21" s="111"/>
      <c r="AG21" s="111"/>
      <c r="AH21" s="111"/>
    </row>
    <row r="22" spans="2:34" s="9" customFormat="1" ht="18.75">
      <c r="B22" s="32" t="s">
        <v>177</v>
      </c>
      <c r="D22" s="57">
        <v>220000</v>
      </c>
      <c r="E22" s="57"/>
      <c r="F22" s="57">
        <v>17615980800</v>
      </c>
      <c r="G22" s="57"/>
      <c r="H22" s="57">
        <v>35143643700</v>
      </c>
      <c r="I22" s="57"/>
      <c r="J22" s="355">
        <v>0</v>
      </c>
      <c r="K22" s="355"/>
      <c r="L22" s="355">
        <v>0</v>
      </c>
      <c r="M22" s="355"/>
      <c r="N22" s="355">
        <v>0</v>
      </c>
      <c r="O22" s="355"/>
      <c r="P22" s="355">
        <v>0</v>
      </c>
      <c r="Q22" s="38"/>
      <c r="R22" s="57">
        <v>220000</v>
      </c>
      <c r="S22" s="57"/>
      <c r="T22" s="132">
        <v>195800</v>
      </c>
      <c r="U22" s="57"/>
      <c r="V22" s="274">
        <v>17615980800</v>
      </c>
      <c r="W22" s="57"/>
      <c r="X22" s="57">
        <v>42819697800</v>
      </c>
      <c r="Y22" s="34"/>
      <c r="Z22" s="352">
        <v>1.9232689577060629</v>
      </c>
      <c r="AA22" s="50"/>
      <c r="AB22" s="57"/>
      <c r="AC22" s="37"/>
      <c r="AD22" s="37"/>
      <c r="AE22" s="111"/>
      <c r="AF22" s="111"/>
      <c r="AG22" s="111"/>
      <c r="AH22" s="111"/>
    </row>
    <row r="23" spans="2:34" s="9" customFormat="1" ht="18.75">
      <c r="B23" s="32" t="s">
        <v>121</v>
      </c>
      <c r="D23" s="57">
        <v>6470000</v>
      </c>
      <c r="E23" s="57"/>
      <c r="F23" s="57">
        <v>28190463099</v>
      </c>
      <c r="G23" s="57"/>
      <c r="H23" s="57">
        <v>24954233580</v>
      </c>
      <c r="I23" s="57"/>
      <c r="J23" s="57">
        <v>5000000</v>
      </c>
      <c r="K23" s="57"/>
      <c r="L23" s="57">
        <v>19273996751</v>
      </c>
      <c r="M23" s="57"/>
      <c r="N23" s="355">
        <v>0</v>
      </c>
      <c r="O23" s="355"/>
      <c r="P23" s="355">
        <v>0</v>
      </c>
      <c r="Q23" s="38"/>
      <c r="R23" s="57">
        <v>11470000</v>
      </c>
      <c r="S23" s="57"/>
      <c r="T23" s="132">
        <v>3743</v>
      </c>
      <c r="U23" s="57"/>
      <c r="V23" s="274">
        <v>47464459850</v>
      </c>
      <c r="W23" s="57"/>
      <c r="X23" s="57">
        <v>42676763350.5</v>
      </c>
      <c r="Y23" s="308"/>
      <c r="Z23" s="352">
        <v>1.9168489826984356</v>
      </c>
      <c r="AA23" s="50"/>
      <c r="AB23" s="57"/>
      <c r="AC23" s="37"/>
      <c r="AD23" s="37"/>
      <c r="AE23" s="111"/>
      <c r="AF23" s="111"/>
      <c r="AG23" s="111"/>
      <c r="AH23" s="111"/>
    </row>
    <row r="24" spans="2:34" s="9" customFormat="1" ht="18.75">
      <c r="B24" s="32" t="s">
        <v>124</v>
      </c>
      <c r="D24" s="57">
        <v>17982368</v>
      </c>
      <c r="E24" s="57"/>
      <c r="F24" s="57">
        <v>34468702232</v>
      </c>
      <c r="G24" s="57"/>
      <c r="H24" s="57">
        <v>44545429292.716797</v>
      </c>
      <c r="I24" s="57"/>
      <c r="J24" s="355">
        <v>0</v>
      </c>
      <c r="K24" s="355"/>
      <c r="L24" s="355">
        <v>0</v>
      </c>
      <c r="M24" s="355"/>
      <c r="N24" s="355">
        <v>0</v>
      </c>
      <c r="O24" s="355"/>
      <c r="P24" s="355">
        <v>0</v>
      </c>
      <c r="Q24" s="38"/>
      <c r="R24" s="57">
        <v>17982368</v>
      </c>
      <c r="S24" s="57"/>
      <c r="T24" s="132">
        <v>2269</v>
      </c>
      <c r="U24" s="57"/>
      <c r="V24" s="274">
        <v>34468702232</v>
      </c>
      <c r="W24" s="57"/>
      <c r="X24" s="57">
        <v>40559221133.697601</v>
      </c>
      <c r="Y24" s="308"/>
      <c r="Z24" s="352">
        <v>1.8217384746507086</v>
      </c>
      <c r="AA24" s="50"/>
      <c r="AB24" s="57"/>
      <c r="AC24" s="37"/>
      <c r="AD24" s="37"/>
      <c r="AE24" s="111"/>
      <c r="AF24" s="111"/>
      <c r="AG24" s="111"/>
      <c r="AH24" s="111"/>
    </row>
    <row r="25" spans="2:34" s="9" customFormat="1" ht="18.75">
      <c r="B25" s="32" t="s">
        <v>135</v>
      </c>
      <c r="D25" s="57">
        <v>268092</v>
      </c>
      <c r="E25" s="57"/>
      <c r="F25" s="57">
        <v>49234660092</v>
      </c>
      <c r="G25" s="57"/>
      <c r="H25" s="57">
        <v>46277178453.989998</v>
      </c>
      <c r="I25" s="57"/>
      <c r="J25" s="355">
        <v>0</v>
      </c>
      <c r="K25" s="355"/>
      <c r="L25" s="355">
        <v>0</v>
      </c>
      <c r="M25" s="355"/>
      <c r="N25" s="355">
        <v>0</v>
      </c>
      <c r="O25" s="355"/>
      <c r="P25" s="355">
        <v>0</v>
      </c>
      <c r="Q25" s="38"/>
      <c r="R25" s="57">
        <v>268092</v>
      </c>
      <c r="S25" s="57"/>
      <c r="T25" s="132">
        <v>150940</v>
      </c>
      <c r="U25" s="57"/>
      <c r="V25" s="274">
        <v>49234660092</v>
      </c>
      <c r="W25" s="57"/>
      <c r="X25" s="57">
        <v>40225034931.444</v>
      </c>
      <c r="Y25" s="308"/>
      <c r="Z25" s="352">
        <v>1.8067283278745669</v>
      </c>
      <c r="AA25" s="50"/>
      <c r="AB25" s="57"/>
      <c r="AC25" s="37"/>
      <c r="AD25" s="37"/>
      <c r="AE25" s="111"/>
      <c r="AF25" s="111"/>
      <c r="AG25" s="111"/>
      <c r="AH25" s="111"/>
    </row>
    <row r="26" spans="2:34" s="9" customFormat="1" ht="18.75">
      <c r="B26" s="32" t="s">
        <v>133</v>
      </c>
      <c r="C26" s="18"/>
      <c r="D26" s="57">
        <v>2800000</v>
      </c>
      <c r="E26" s="57"/>
      <c r="F26" s="57">
        <v>37232726390</v>
      </c>
      <c r="G26" s="57"/>
      <c r="H26" s="57">
        <v>35877252600</v>
      </c>
      <c r="I26" s="57"/>
      <c r="J26" s="355">
        <v>0</v>
      </c>
      <c r="K26" s="355"/>
      <c r="L26" s="355">
        <v>0</v>
      </c>
      <c r="M26" s="355"/>
      <c r="N26" s="355">
        <v>0</v>
      </c>
      <c r="O26" s="355"/>
      <c r="P26" s="355">
        <v>0</v>
      </c>
      <c r="Q26" s="38"/>
      <c r="R26" s="57">
        <v>2800000</v>
      </c>
      <c r="S26" s="57"/>
      <c r="T26" s="132">
        <v>13760</v>
      </c>
      <c r="U26" s="57"/>
      <c r="V26" s="274">
        <v>37232726390</v>
      </c>
      <c r="W26" s="57"/>
      <c r="X26" s="57">
        <v>38298758400</v>
      </c>
      <c r="Y26" s="308"/>
      <c r="Z26" s="352">
        <v>1.7202086173855324</v>
      </c>
      <c r="AA26" s="50"/>
      <c r="AB26" s="57"/>
      <c r="AC26" s="37"/>
      <c r="AD26" s="37"/>
      <c r="AE26" s="111"/>
      <c r="AF26" s="111"/>
      <c r="AG26" s="111"/>
      <c r="AH26" s="111"/>
    </row>
    <row r="27" spans="2:34" s="9" customFormat="1" ht="18.75">
      <c r="B27" s="32" t="s">
        <v>182</v>
      </c>
      <c r="C27" s="18"/>
      <c r="D27" s="57">
        <v>4618131</v>
      </c>
      <c r="E27" s="57"/>
      <c r="F27" s="57">
        <v>28743029635</v>
      </c>
      <c r="G27" s="57"/>
      <c r="H27" s="57">
        <v>36174346589.933998</v>
      </c>
      <c r="I27" s="57"/>
      <c r="J27" s="355">
        <v>0</v>
      </c>
      <c r="K27" s="355"/>
      <c r="L27" s="355">
        <v>0</v>
      </c>
      <c r="M27" s="355"/>
      <c r="N27" s="355">
        <v>0</v>
      </c>
      <c r="O27" s="355"/>
      <c r="P27" s="355">
        <v>0</v>
      </c>
      <c r="Q27" s="38"/>
      <c r="R27" s="57">
        <v>4618131</v>
      </c>
      <c r="S27" s="57"/>
      <c r="T27" s="132">
        <v>7560</v>
      </c>
      <c r="U27" s="57"/>
      <c r="V27" s="274">
        <v>28743029635</v>
      </c>
      <c r="W27" s="57"/>
      <c r="X27" s="57">
        <v>34705337591.358002</v>
      </c>
      <c r="Y27" s="34"/>
      <c r="Z27" s="352">
        <v>1.5588082561425305</v>
      </c>
      <c r="AA27" s="50"/>
      <c r="AB27" s="57"/>
      <c r="AC27" s="37"/>
      <c r="AD27" s="37"/>
      <c r="AE27" s="111"/>
      <c r="AF27" s="111"/>
      <c r="AG27" s="111"/>
      <c r="AH27" s="111"/>
    </row>
    <row r="28" spans="2:34" s="9" customFormat="1" ht="18.75">
      <c r="B28" s="32" t="s">
        <v>87</v>
      </c>
      <c r="C28" s="18"/>
      <c r="D28" s="57">
        <v>3016724</v>
      </c>
      <c r="E28" s="57"/>
      <c r="F28" s="57">
        <v>25224257243</v>
      </c>
      <c r="G28" s="57"/>
      <c r="H28" s="57">
        <v>33946127251.703999</v>
      </c>
      <c r="I28" s="57"/>
      <c r="J28" s="355">
        <v>0</v>
      </c>
      <c r="K28" s="355"/>
      <c r="L28" s="355">
        <v>0</v>
      </c>
      <c r="M28" s="355"/>
      <c r="N28" s="355">
        <v>0</v>
      </c>
      <c r="O28" s="355"/>
      <c r="P28" s="355">
        <v>0</v>
      </c>
      <c r="Q28" s="38"/>
      <c r="R28" s="57">
        <v>3016724</v>
      </c>
      <c r="S28" s="57"/>
      <c r="T28" s="132">
        <v>11260</v>
      </c>
      <c r="U28" s="57"/>
      <c r="V28" s="274">
        <v>25224257243</v>
      </c>
      <c r="W28" s="57"/>
      <c r="X28" s="57">
        <v>33766200782.172001</v>
      </c>
      <c r="Y28" s="308"/>
      <c r="Z28" s="352">
        <v>1.5166264387793413</v>
      </c>
      <c r="AA28" s="50"/>
      <c r="AB28" s="57"/>
      <c r="AC28" s="37"/>
      <c r="AD28" s="37"/>
      <c r="AE28" s="111"/>
      <c r="AF28" s="111"/>
      <c r="AG28" s="111"/>
      <c r="AH28" s="111"/>
    </row>
    <row r="29" spans="2:34" s="9" customFormat="1" ht="18.75">
      <c r="B29" s="32" t="s">
        <v>154</v>
      </c>
      <c r="D29" s="57">
        <v>22800000</v>
      </c>
      <c r="E29" s="57"/>
      <c r="F29" s="57">
        <v>29828645362</v>
      </c>
      <c r="G29" s="57"/>
      <c r="H29" s="57">
        <v>29372984640</v>
      </c>
      <c r="I29" s="57"/>
      <c r="J29" s="355">
        <v>0</v>
      </c>
      <c r="K29" s="355"/>
      <c r="L29" s="355">
        <v>0</v>
      </c>
      <c r="M29" s="355"/>
      <c r="N29" s="355">
        <v>0</v>
      </c>
      <c r="O29" s="355"/>
      <c r="P29" s="355">
        <v>0</v>
      </c>
      <c r="Q29" s="38"/>
      <c r="R29" s="57">
        <v>22800000</v>
      </c>
      <c r="S29" s="57"/>
      <c r="T29" s="132">
        <v>1251</v>
      </c>
      <c r="U29" s="57"/>
      <c r="V29" s="274">
        <v>29828645362</v>
      </c>
      <c r="W29" s="57"/>
      <c r="X29" s="57">
        <v>28353089340</v>
      </c>
      <c r="Y29" s="34"/>
      <c r="Z29" s="352">
        <v>1.2734937279891005</v>
      </c>
      <c r="AA29" s="50"/>
      <c r="AB29" s="57"/>
      <c r="AD29" s="37"/>
      <c r="AE29" s="111"/>
      <c r="AF29" s="111"/>
      <c r="AG29" s="111"/>
      <c r="AH29" s="111"/>
    </row>
    <row r="30" spans="2:34" s="9" customFormat="1" ht="18.75">
      <c r="B30" s="32" t="s">
        <v>96</v>
      </c>
      <c r="D30" s="57">
        <v>450000</v>
      </c>
      <c r="E30" s="57"/>
      <c r="F30" s="57">
        <v>22143410488</v>
      </c>
      <c r="G30" s="57"/>
      <c r="H30" s="57">
        <v>26964600300</v>
      </c>
      <c r="I30" s="57"/>
      <c r="J30" s="355">
        <v>0</v>
      </c>
      <c r="K30" s="355"/>
      <c r="L30" s="355">
        <v>0</v>
      </c>
      <c r="M30" s="355"/>
      <c r="N30" s="355">
        <v>0</v>
      </c>
      <c r="O30" s="355"/>
      <c r="P30" s="355">
        <v>0</v>
      </c>
      <c r="Q30" s="38"/>
      <c r="R30" s="57">
        <v>450000</v>
      </c>
      <c r="S30" s="57"/>
      <c r="T30" s="132">
        <v>59370</v>
      </c>
      <c r="U30" s="57"/>
      <c r="V30" s="274">
        <v>22143410488</v>
      </c>
      <c r="W30" s="57"/>
      <c r="X30" s="57">
        <v>26557536825</v>
      </c>
      <c r="Y30" s="308"/>
      <c r="Z30" s="352">
        <v>1.192845554567602</v>
      </c>
      <c r="AA30" s="50"/>
      <c r="AB30" s="57"/>
      <c r="AC30" s="37"/>
      <c r="AD30" s="37"/>
      <c r="AE30" s="111"/>
      <c r="AF30" s="111"/>
      <c r="AG30" s="111"/>
      <c r="AH30" s="111"/>
    </row>
    <row r="31" spans="2:34" s="9" customFormat="1" ht="18.75">
      <c r="B31" s="32" t="s">
        <v>88</v>
      </c>
      <c r="D31" s="57">
        <v>646789</v>
      </c>
      <c r="E31" s="57"/>
      <c r="F31" s="57">
        <v>7435058486</v>
      </c>
      <c r="G31" s="57"/>
      <c r="H31" s="57">
        <v>6480841302.9359999</v>
      </c>
      <c r="I31" s="57"/>
      <c r="J31" s="57">
        <v>1800000</v>
      </c>
      <c r="K31" s="57"/>
      <c r="L31" s="57">
        <v>19313066767</v>
      </c>
      <c r="M31" s="57"/>
      <c r="N31" s="355">
        <v>0</v>
      </c>
      <c r="O31" s="355"/>
      <c r="P31" s="355">
        <v>0</v>
      </c>
      <c r="Q31" s="38"/>
      <c r="R31" s="57">
        <v>2446789</v>
      </c>
      <c r="S31" s="57"/>
      <c r="T31" s="132">
        <v>10370</v>
      </c>
      <c r="U31" s="57"/>
      <c r="V31" s="274">
        <v>26748125253</v>
      </c>
      <c r="W31" s="57"/>
      <c r="X31" s="57">
        <v>25222231378.516499</v>
      </c>
      <c r="Y31" s="308"/>
      <c r="Z31" s="352">
        <v>1.1328696171783954</v>
      </c>
      <c r="AA31" s="50"/>
      <c r="AB31" s="57"/>
      <c r="AC31" s="37"/>
      <c r="AD31" s="37"/>
      <c r="AE31" s="111"/>
      <c r="AF31" s="111"/>
      <c r="AG31" s="111"/>
      <c r="AH31" s="111"/>
    </row>
    <row r="32" spans="2:34" s="9" customFormat="1" ht="18.75">
      <c r="B32" s="32" t="s">
        <v>139</v>
      </c>
      <c r="D32" s="57">
        <v>518193</v>
      </c>
      <c r="E32" s="57"/>
      <c r="F32" s="57">
        <v>20475631377</v>
      </c>
      <c r="G32" s="57"/>
      <c r="H32" s="57">
        <v>24519224178.540001</v>
      </c>
      <c r="I32" s="57"/>
      <c r="J32" s="355">
        <v>0</v>
      </c>
      <c r="K32" s="355"/>
      <c r="L32" s="355">
        <v>0</v>
      </c>
      <c r="M32" s="355"/>
      <c r="N32" s="355">
        <v>0</v>
      </c>
      <c r="O32" s="355"/>
      <c r="P32" s="355">
        <v>0</v>
      </c>
      <c r="Q32" s="38"/>
      <c r="R32" s="57">
        <v>518193</v>
      </c>
      <c r="S32" s="57"/>
      <c r="T32" s="132">
        <v>47800</v>
      </c>
      <c r="U32" s="57"/>
      <c r="V32" s="274">
        <v>20475631377</v>
      </c>
      <c r="W32" s="57"/>
      <c r="X32" s="57">
        <v>24622246128.869999</v>
      </c>
      <c r="Y32" s="34"/>
      <c r="Z32" s="352">
        <v>1.1059209681917452</v>
      </c>
      <c r="AA32" s="50"/>
      <c r="AB32" s="57"/>
      <c r="AC32" s="37"/>
      <c r="AD32" s="37"/>
      <c r="AE32" s="111"/>
      <c r="AF32" s="111"/>
      <c r="AG32" s="111"/>
      <c r="AH32" s="111"/>
    </row>
    <row r="33" spans="2:34" s="9" customFormat="1" ht="18.75">
      <c r="B33" s="32" t="s">
        <v>158</v>
      </c>
      <c r="D33" s="57">
        <v>846526</v>
      </c>
      <c r="E33" s="57"/>
      <c r="F33" s="57">
        <v>15674950947</v>
      </c>
      <c r="G33" s="57"/>
      <c r="H33" s="57">
        <v>23645845685.43</v>
      </c>
      <c r="I33" s="57"/>
      <c r="J33" s="355">
        <v>0</v>
      </c>
      <c r="K33" s="355"/>
      <c r="L33" s="355">
        <v>0</v>
      </c>
      <c r="M33" s="355"/>
      <c r="N33" s="355">
        <v>0</v>
      </c>
      <c r="O33" s="355"/>
      <c r="P33" s="355">
        <v>0</v>
      </c>
      <c r="Q33" s="38"/>
      <c r="R33" s="57">
        <v>846526</v>
      </c>
      <c r="S33" s="57"/>
      <c r="T33" s="132">
        <v>27150</v>
      </c>
      <c r="U33" s="57"/>
      <c r="V33" s="274">
        <v>15674950947</v>
      </c>
      <c r="W33" s="57"/>
      <c r="X33" s="57">
        <v>22846430973.645</v>
      </c>
      <c r="Y33" s="308"/>
      <c r="Z33" s="352">
        <v>1.0261593085317322</v>
      </c>
      <c r="AA33" s="50"/>
      <c r="AB33" s="57"/>
      <c r="AC33" s="37"/>
      <c r="AD33" s="37"/>
      <c r="AE33" s="111"/>
      <c r="AF33" s="111"/>
      <c r="AG33" s="111"/>
      <c r="AH33" s="111"/>
    </row>
    <row r="34" spans="2:34" s="9" customFormat="1" ht="18.75">
      <c r="B34" s="32" t="s">
        <v>165</v>
      </c>
      <c r="D34" s="57">
        <v>52551677</v>
      </c>
      <c r="E34" s="57"/>
      <c r="F34" s="57">
        <v>22862732845</v>
      </c>
      <c r="G34" s="57"/>
      <c r="H34" s="57">
        <v>22410528649.8736</v>
      </c>
      <c r="I34" s="57"/>
      <c r="J34" s="355">
        <v>0</v>
      </c>
      <c r="K34" s="355"/>
      <c r="L34" s="355">
        <v>0</v>
      </c>
      <c r="M34" s="355"/>
      <c r="N34" s="355">
        <v>0</v>
      </c>
      <c r="O34" s="355"/>
      <c r="P34" s="355">
        <v>0</v>
      </c>
      <c r="Q34" s="38"/>
      <c r="R34" s="57">
        <v>52551677</v>
      </c>
      <c r="S34" s="57"/>
      <c r="T34" s="132">
        <v>429</v>
      </c>
      <c r="U34" s="57"/>
      <c r="V34" s="274">
        <v>22862732845</v>
      </c>
      <c r="W34" s="57"/>
      <c r="X34" s="57">
        <v>22410528649.87365</v>
      </c>
      <c r="Y34" s="308"/>
      <c r="Z34" s="352">
        <v>1.0065805293489101</v>
      </c>
      <c r="AA34" s="50"/>
      <c r="AB34" s="57"/>
      <c r="AC34" s="37"/>
      <c r="AD34" s="37"/>
      <c r="AE34" s="111"/>
      <c r="AF34" s="111"/>
      <c r="AG34" s="111"/>
      <c r="AH34" s="111"/>
    </row>
    <row r="35" spans="2:34" s="9" customFormat="1" ht="18.75">
      <c r="B35" s="32" t="s">
        <v>105</v>
      </c>
      <c r="D35" s="57">
        <v>2249292</v>
      </c>
      <c r="E35" s="57"/>
      <c r="F35" s="57">
        <v>32848202373</v>
      </c>
      <c r="G35" s="57"/>
      <c r="H35" s="57">
        <v>21397646379.582001</v>
      </c>
      <c r="I35" s="57"/>
      <c r="J35" s="355">
        <v>0</v>
      </c>
      <c r="K35" s="355"/>
      <c r="L35" s="355">
        <v>0</v>
      </c>
      <c r="M35" s="355"/>
      <c r="N35" s="355">
        <v>0</v>
      </c>
      <c r="O35" s="355"/>
      <c r="P35" s="355">
        <v>0</v>
      </c>
      <c r="Q35" s="38"/>
      <c r="R35" s="57">
        <v>2249292</v>
      </c>
      <c r="S35" s="57"/>
      <c r="T35" s="132">
        <v>9260</v>
      </c>
      <c r="U35" s="57"/>
      <c r="V35" s="274">
        <v>32848202373</v>
      </c>
      <c r="W35" s="57"/>
      <c r="X35" s="57">
        <v>20704514678.675999</v>
      </c>
      <c r="Y35" s="34"/>
      <c r="Z35" s="352">
        <v>0.92995402610868194</v>
      </c>
      <c r="AA35" s="50"/>
      <c r="AB35" s="57"/>
      <c r="AC35" s="37"/>
      <c r="AD35" s="37"/>
      <c r="AE35" s="111"/>
      <c r="AF35" s="111"/>
      <c r="AG35" s="111"/>
      <c r="AH35" s="111"/>
    </row>
    <row r="36" spans="2:34" s="9" customFormat="1" ht="18.75">
      <c r="B36" s="32" t="s">
        <v>84</v>
      </c>
      <c r="C36" s="18"/>
      <c r="D36" s="57">
        <v>3503030</v>
      </c>
      <c r="E36" s="57"/>
      <c r="F36" s="57">
        <v>23822960230</v>
      </c>
      <c r="G36" s="57"/>
      <c r="H36" s="57">
        <v>18490412818.665001</v>
      </c>
      <c r="I36" s="57"/>
      <c r="J36" s="355">
        <v>0</v>
      </c>
      <c r="K36" s="355"/>
      <c r="L36" s="355">
        <v>0</v>
      </c>
      <c r="M36" s="355"/>
      <c r="N36" s="355">
        <v>0</v>
      </c>
      <c r="O36" s="355"/>
      <c r="P36" s="355">
        <v>0</v>
      </c>
      <c r="Q36" s="38"/>
      <c r="R36" s="57">
        <v>3503030</v>
      </c>
      <c r="S36" s="57"/>
      <c r="T36" s="132">
        <v>5560</v>
      </c>
      <c r="U36" s="57"/>
      <c r="V36" s="274">
        <v>23822960230</v>
      </c>
      <c r="W36" s="57"/>
      <c r="X36" s="57">
        <v>19360959561.540001</v>
      </c>
      <c r="Y36" s="308"/>
      <c r="Z36" s="352">
        <v>0.86960755047907567</v>
      </c>
      <c r="AA36" s="50"/>
      <c r="AB36" s="57"/>
      <c r="AC36" s="214"/>
      <c r="AD36" s="37"/>
      <c r="AE36" s="111"/>
      <c r="AF36" s="111"/>
      <c r="AG36" s="111"/>
      <c r="AH36" s="111"/>
    </row>
    <row r="37" spans="2:34" s="9" customFormat="1" ht="18.75">
      <c r="B37" s="32" t="s">
        <v>148</v>
      </c>
      <c r="D37" s="57">
        <v>2800000</v>
      </c>
      <c r="E37" s="57"/>
      <c r="F37" s="57">
        <v>23809847708</v>
      </c>
      <c r="G37" s="57"/>
      <c r="H37" s="57">
        <v>16588706400</v>
      </c>
      <c r="I37" s="57"/>
      <c r="J37" s="355">
        <v>0</v>
      </c>
      <c r="K37" s="355"/>
      <c r="L37" s="355">
        <v>0</v>
      </c>
      <c r="M37" s="355"/>
      <c r="N37" s="355">
        <v>0</v>
      </c>
      <c r="O37" s="355"/>
      <c r="P37" s="355">
        <v>0</v>
      </c>
      <c r="Q37" s="38"/>
      <c r="R37" s="57">
        <v>2800000</v>
      </c>
      <c r="S37" s="57"/>
      <c r="T37" s="132">
        <v>5910</v>
      </c>
      <c r="U37" s="57"/>
      <c r="V37" s="274">
        <v>23809847708</v>
      </c>
      <c r="W37" s="57"/>
      <c r="X37" s="57">
        <v>16449539400</v>
      </c>
      <c r="Y37" s="308"/>
      <c r="Z37" s="352">
        <v>0.73883960237997792</v>
      </c>
      <c r="AA37" s="50"/>
      <c r="AB37" s="57"/>
      <c r="AC37" s="37"/>
      <c r="AD37" s="37"/>
      <c r="AE37" s="111"/>
      <c r="AF37" s="111"/>
      <c r="AG37" s="111"/>
      <c r="AH37" s="111"/>
    </row>
    <row r="38" spans="2:34" s="9" customFormat="1" ht="18.75">
      <c r="B38" s="32" t="s">
        <v>144</v>
      </c>
      <c r="C38" s="18"/>
      <c r="D38" s="57">
        <v>150000</v>
      </c>
      <c r="E38" s="57"/>
      <c r="F38" s="57">
        <v>11479563930</v>
      </c>
      <c r="G38" s="57"/>
      <c r="H38" s="57">
        <v>12539940750</v>
      </c>
      <c r="I38" s="57"/>
      <c r="J38" s="355">
        <v>0</v>
      </c>
      <c r="K38" s="355"/>
      <c r="L38" s="355">
        <v>0</v>
      </c>
      <c r="M38" s="355"/>
      <c r="N38" s="355">
        <v>0</v>
      </c>
      <c r="O38" s="355"/>
      <c r="P38" s="355">
        <v>0</v>
      </c>
      <c r="Q38" s="38"/>
      <c r="R38" s="57">
        <v>150000</v>
      </c>
      <c r="S38" s="57"/>
      <c r="T38" s="132">
        <v>89450</v>
      </c>
      <c r="U38" s="57"/>
      <c r="V38" s="274">
        <v>11479563930</v>
      </c>
      <c r="W38" s="57"/>
      <c r="X38" s="57">
        <v>13337665875</v>
      </c>
      <c r="Y38" s="308"/>
      <c r="Z38" s="352">
        <v>0.59906818739021961</v>
      </c>
      <c r="AA38" s="50"/>
      <c r="AB38" s="57"/>
      <c r="AC38" s="37"/>
      <c r="AD38" s="37"/>
      <c r="AE38" s="111"/>
      <c r="AF38" s="111"/>
      <c r="AG38" s="111"/>
      <c r="AH38" s="111"/>
    </row>
    <row r="39" spans="2:34" s="9" customFormat="1" ht="18.75">
      <c r="B39" s="32" t="s">
        <v>219</v>
      </c>
      <c r="C39" s="32"/>
      <c r="D39" s="57">
        <v>0</v>
      </c>
      <c r="E39" s="63"/>
      <c r="F39" s="53">
        <v>0</v>
      </c>
      <c r="G39" s="84"/>
      <c r="H39" s="53">
        <v>0</v>
      </c>
      <c r="I39" s="53"/>
      <c r="J39" s="53">
        <v>240000</v>
      </c>
      <c r="K39" s="53"/>
      <c r="L39" s="53">
        <v>16094600635</v>
      </c>
      <c r="M39" s="53"/>
      <c r="N39" s="53">
        <v>120000</v>
      </c>
      <c r="O39" s="53"/>
      <c r="P39" s="53">
        <v>8047300315</v>
      </c>
      <c r="Q39" s="53" t="e">
        <v>#REF!</v>
      </c>
      <c r="R39" s="57">
        <v>120000</v>
      </c>
      <c r="S39" s="63"/>
      <c r="T39" s="54">
        <v>109500</v>
      </c>
      <c r="U39" s="63"/>
      <c r="V39" s="274">
        <v>8047300320</v>
      </c>
      <c r="W39" s="57"/>
      <c r="X39" s="57">
        <v>13061817000</v>
      </c>
      <c r="Y39" s="308"/>
      <c r="Z39" s="352">
        <v>0.5866782919550948</v>
      </c>
      <c r="AA39" s="50"/>
      <c r="AB39" s="57"/>
      <c r="AC39" s="37"/>
      <c r="AD39" s="37"/>
      <c r="AE39" s="111"/>
      <c r="AF39" s="111"/>
      <c r="AG39" s="111"/>
      <c r="AH39" s="111"/>
    </row>
    <row r="40" spans="2:34" s="9" customFormat="1" ht="18.75">
      <c r="B40" s="32" t="s">
        <v>100</v>
      </c>
      <c r="D40" s="57">
        <v>484000</v>
      </c>
      <c r="E40" s="57"/>
      <c r="F40" s="57">
        <v>11067572433</v>
      </c>
      <c r="G40" s="57"/>
      <c r="H40" s="57">
        <v>13288539924</v>
      </c>
      <c r="I40" s="57"/>
      <c r="J40" s="355">
        <v>0</v>
      </c>
      <c r="K40" s="355"/>
      <c r="L40" s="355">
        <v>0</v>
      </c>
      <c r="M40" s="355"/>
      <c r="N40" s="355">
        <v>0</v>
      </c>
      <c r="O40" s="355"/>
      <c r="P40" s="355">
        <v>0</v>
      </c>
      <c r="Q40" s="38"/>
      <c r="R40" s="57">
        <v>484000</v>
      </c>
      <c r="S40" s="57"/>
      <c r="T40" s="132">
        <v>26900</v>
      </c>
      <c r="U40" s="57"/>
      <c r="V40" s="274">
        <v>11067572433</v>
      </c>
      <c r="W40" s="57"/>
      <c r="X40" s="57">
        <v>12942133380</v>
      </c>
      <c r="Y40" s="308"/>
      <c r="Z40" s="352">
        <v>0.58130264002576504</v>
      </c>
      <c r="AA40" s="50"/>
      <c r="AB40" s="57"/>
      <c r="AC40" s="37"/>
      <c r="AD40" s="37"/>
      <c r="AE40" s="111"/>
      <c r="AF40" s="111"/>
      <c r="AG40" s="111"/>
      <c r="AH40" s="111"/>
    </row>
    <row r="41" spans="2:34" s="9" customFormat="1" ht="18.75">
      <c r="B41" s="32" t="s">
        <v>152</v>
      </c>
      <c r="D41" s="57">
        <v>1960000</v>
      </c>
      <c r="E41" s="57"/>
      <c r="F41" s="57">
        <v>10450085717</v>
      </c>
      <c r="G41" s="57"/>
      <c r="H41" s="57">
        <v>13326631920</v>
      </c>
      <c r="I41" s="57"/>
      <c r="J41" s="355">
        <v>0</v>
      </c>
      <c r="K41" s="355"/>
      <c r="L41" s="355">
        <v>0</v>
      </c>
      <c r="M41" s="355"/>
      <c r="N41" s="355">
        <v>0</v>
      </c>
      <c r="O41" s="355"/>
      <c r="P41" s="355">
        <v>0</v>
      </c>
      <c r="Q41" s="38"/>
      <c r="R41" s="57">
        <v>1960000</v>
      </c>
      <c r="S41" s="57"/>
      <c r="T41" s="132">
        <v>6290</v>
      </c>
      <c r="U41" s="57"/>
      <c r="V41" s="274">
        <v>10450085717</v>
      </c>
      <c r="W41" s="57"/>
      <c r="X41" s="57">
        <v>12255046020</v>
      </c>
      <c r="Y41" s="56"/>
      <c r="Z41" s="352">
        <v>0.55044175453114086</v>
      </c>
      <c r="AA41" s="50"/>
      <c r="AB41" s="57"/>
      <c r="AC41" s="279"/>
      <c r="AD41" s="37"/>
      <c r="AE41" s="111"/>
      <c r="AF41" s="111"/>
      <c r="AG41" s="111"/>
      <c r="AH41" s="111"/>
    </row>
    <row r="42" spans="2:34" s="9" customFormat="1" ht="18.75">
      <c r="B42" s="32" t="s">
        <v>80</v>
      </c>
      <c r="D42" s="57">
        <v>2315000</v>
      </c>
      <c r="E42" s="57"/>
      <c r="F42" s="57">
        <v>11056843750</v>
      </c>
      <c r="G42" s="57"/>
      <c r="H42" s="57">
        <v>12242520990</v>
      </c>
      <c r="I42" s="57"/>
      <c r="J42" s="355">
        <v>0</v>
      </c>
      <c r="K42" s="355"/>
      <c r="L42" s="355">
        <v>0</v>
      </c>
      <c r="M42" s="355"/>
      <c r="N42" s="355">
        <v>0</v>
      </c>
      <c r="O42" s="355"/>
      <c r="P42" s="355">
        <v>0</v>
      </c>
      <c r="Q42" s="38"/>
      <c r="R42" s="57">
        <v>2315000</v>
      </c>
      <c r="S42" s="57"/>
      <c r="T42" s="132">
        <v>5120</v>
      </c>
      <c r="U42" s="57"/>
      <c r="V42" s="274">
        <v>11056843750</v>
      </c>
      <c r="W42" s="57"/>
      <c r="X42" s="57">
        <v>11782275840</v>
      </c>
      <c r="Y42" s="308"/>
      <c r="Z42" s="352">
        <v>0.52920703644485145</v>
      </c>
      <c r="AA42" s="50"/>
      <c r="AB42" s="57"/>
      <c r="AC42" s="37"/>
      <c r="AD42" s="37"/>
      <c r="AE42" s="111"/>
      <c r="AF42" s="111"/>
      <c r="AG42" s="111"/>
      <c r="AH42" s="111"/>
    </row>
    <row r="43" spans="2:34" s="9" customFormat="1" ht="18.75">
      <c r="B43" s="32" t="s">
        <v>173</v>
      </c>
      <c r="C43" s="18"/>
      <c r="D43" s="57">
        <v>5876000</v>
      </c>
      <c r="E43" s="57"/>
      <c r="F43" s="57">
        <v>10990028708</v>
      </c>
      <c r="G43" s="57"/>
      <c r="H43" s="57">
        <v>12242815228.799999</v>
      </c>
      <c r="I43" s="57"/>
      <c r="J43" s="355">
        <v>0</v>
      </c>
      <c r="K43" s="355"/>
      <c r="L43" s="355">
        <v>0</v>
      </c>
      <c r="M43" s="355"/>
      <c r="N43" s="355">
        <v>0</v>
      </c>
      <c r="O43" s="355"/>
      <c r="P43" s="355">
        <v>0</v>
      </c>
      <c r="Q43" s="38"/>
      <c r="R43" s="57">
        <v>5876000</v>
      </c>
      <c r="S43" s="57"/>
      <c r="T43" s="132">
        <v>1972</v>
      </c>
      <c r="U43" s="57"/>
      <c r="V43" s="274">
        <v>10990028708</v>
      </c>
      <c r="W43" s="57"/>
      <c r="X43" s="57">
        <v>11518526541.6</v>
      </c>
      <c r="Y43" s="308"/>
      <c r="Z43" s="352">
        <v>0.51736059977454241</v>
      </c>
      <c r="AA43" s="50"/>
      <c r="AB43" s="57"/>
      <c r="AC43" s="37"/>
      <c r="AD43" s="37"/>
      <c r="AE43" s="111"/>
      <c r="AF43" s="111"/>
      <c r="AG43" s="111"/>
      <c r="AH43" s="111"/>
    </row>
    <row r="44" spans="2:34" s="9" customFormat="1" ht="18.75">
      <c r="B44" s="32" t="s">
        <v>178</v>
      </c>
      <c r="C44" s="18"/>
      <c r="D44" s="57">
        <v>1018594</v>
      </c>
      <c r="E44" s="57"/>
      <c r="F44" s="58">
        <v>11194605836</v>
      </c>
      <c r="G44" s="57"/>
      <c r="H44" s="58">
        <v>11380875030.468</v>
      </c>
      <c r="I44" s="57"/>
      <c r="J44" s="356">
        <v>0</v>
      </c>
      <c r="K44" s="355"/>
      <c r="L44" s="356">
        <v>0</v>
      </c>
      <c r="M44" s="355"/>
      <c r="N44" s="355">
        <v>0</v>
      </c>
      <c r="O44" s="355"/>
      <c r="P44" s="355">
        <v>0</v>
      </c>
      <c r="Q44" s="38"/>
      <c r="R44" s="57">
        <v>1018594</v>
      </c>
      <c r="S44" s="57"/>
      <c r="T44" s="132">
        <v>11100</v>
      </c>
      <c r="U44" s="57"/>
      <c r="V44" s="274">
        <v>11194605836</v>
      </c>
      <c r="W44" s="57"/>
      <c r="X44" s="57">
        <v>11239120359.27</v>
      </c>
      <c r="Y44" s="308"/>
      <c r="Z44" s="352">
        <v>0.50481092603381728</v>
      </c>
      <c r="AA44" s="50"/>
      <c r="AB44" s="57"/>
      <c r="AC44" s="37"/>
      <c r="AD44" s="37"/>
      <c r="AE44" s="111"/>
      <c r="AF44" s="111"/>
      <c r="AG44" s="111"/>
      <c r="AH44" s="111"/>
    </row>
    <row r="45" spans="2:34" s="9" customFormat="1" ht="18.75">
      <c r="B45" s="32" t="s">
        <v>220</v>
      </c>
      <c r="C45" s="32"/>
      <c r="D45" s="9">
        <v>0</v>
      </c>
      <c r="F45" s="9">
        <v>0</v>
      </c>
      <c r="H45" s="9">
        <v>0</v>
      </c>
      <c r="I45" s="263"/>
      <c r="J45" s="9">
        <v>6600000</v>
      </c>
      <c r="K45" s="263"/>
      <c r="L45" s="37">
        <v>10001672946</v>
      </c>
      <c r="M45" s="263"/>
      <c r="N45" s="360">
        <v>0</v>
      </c>
      <c r="O45" s="361"/>
      <c r="P45" s="360">
        <v>0</v>
      </c>
      <c r="R45" s="57">
        <v>6600000</v>
      </c>
      <c r="T45" s="75">
        <v>1679</v>
      </c>
      <c r="V45" s="274">
        <v>10001672946</v>
      </c>
      <c r="W45" s="57">
        <v>0</v>
      </c>
      <c r="X45" s="57">
        <v>11015465670</v>
      </c>
      <c r="Y45" s="34"/>
      <c r="Z45" s="352">
        <v>0.49476535954879669</v>
      </c>
      <c r="AA45" s="50"/>
      <c r="AB45" s="57"/>
      <c r="AC45" s="283"/>
      <c r="AD45" s="37"/>
      <c r="AE45" s="111"/>
      <c r="AF45" s="111"/>
      <c r="AG45" s="111"/>
      <c r="AH45" s="111"/>
    </row>
    <row r="46" spans="2:34" s="9" customFormat="1" ht="18.75">
      <c r="B46" s="32" t="s">
        <v>85</v>
      </c>
      <c r="D46" s="57">
        <v>2533000</v>
      </c>
      <c r="E46" s="57"/>
      <c r="F46" s="57">
        <v>11194317365</v>
      </c>
      <c r="G46" s="57"/>
      <c r="H46" s="57">
        <v>11172049420.049999</v>
      </c>
      <c r="I46" s="57"/>
      <c r="J46" s="355">
        <v>0</v>
      </c>
      <c r="K46" s="355"/>
      <c r="L46" s="355">
        <v>0</v>
      </c>
      <c r="M46" s="355"/>
      <c r="N46" s="355">
        <v>0</v>
      </c>
      <c r="O46" s="355"/>
      <c r="P46" s="355">
        <v>0</v>
      </c>
      <c r="Q46" s="38"/>
      <c r="R46" s="57">
        <v>2533000</v>
      </c>
      <c r="S46" s="57"/>
      <c r="T46" s="132">
        <v>4339</v>
      </c>
      <c r="U46" s="57"/>
      <c r="V46" s="274">
        <v>11194317365</v>
      </c>
      <c r="W46" s="57"/>
      <c r="X46" s="57">
        <v>10925292412.35</v>
      </c>
      <c r="Y46" s="308"/>
      <c r="Z46" s="352">
        <v>0.49071518086553018</v>
      </c>
      <c r="AA46" s="50"/>
      <c r="AB46" s="57"/>
      <c r="AC46" s="283"/>
      <c r="AD46" s="37"/>
      <c r="AE46" s="111"/>
      <c r="AF46" s="111"/>
      <c r="AG46" s="111"/>
      <c r="AH46" s="111"/>
    </row>
    <row r="47" spans="2:34" s="9" customFormat="1" ht="18.75">
      <c r="B47" s="32" t="s">
        <v>137</v>
      </c>
      <c r="D47" s="57">
        <v>343280</v>
      </c>
      <c r="E47" s="57"/>
      <c r="F47" s="57">
        <v>10991908110</v>
      </c>
      <c r="G47" s="57"/>
      <c r="H47" s="57">
        <v>10448691760.08</v>
      </c>
      <c r="I47" s="57"/>
      <c r="J47" s="355">
        <v>0</v>
      </c>
      <c r="K47" s="355"/>
      <c r="L47" s="355">
        <v>0</v>
      </c>
      <c r="M47" s="355"/>
      <c r="N47" s="355">
        <v>0</v>
      </c>
      <c r="O47" s="355"/>
      <c r="P47" s="355">
        <v>0</v>
      </c>
      <c r="Q47" s="38"/>
      <c r="R47" s="57">
        <v>343280</v>
      </c>
      <c r="S47" s="57"/>
      <c r="T47" s="132">
        <v>30410</v>
      </c>
      <c r="U47" s="57"/>
      <c r="V47" s="274">
        <v>10991908110</v>
      </c>
      <c r="W47" s="57"/>
      <c r="X47" s="57">
        <v>10377031888.440001</v>
      </c>
      <c r="Y47" s="34"/>
      <c r="Z47" s="352">
        <v>0.46608977478964314</v>
      </c>
      <c r="AA47" s="50"/>
      <c r="AB47" s="57"/>
      <c r="AC47" s="283"/>
      <c r="AD47" s="37"/>
      <c r="AE47" s="111"/>
      <c r="AF47" s="111"/>
      <c r="AG47" s="111"/>
      <c r="AH47" s="111"/>
    </row>
    <row r="48" spans="2:34" s="9" customFormat="1" ht="18.75">
      <c r="B48" s="32" t="s">
        <v>160</v>
      </c>
      <c r="D48" s="57">
        <v>1209000</v>
      </c>
      <c r="E48" s="57"/>
      <c r="F48" s="57">
        <v>10452601556</v>
      </c>
      <c r="G48" s="57"/>
      <c r="H48" s="57">
        <v>10599932889</v>
      </c>
      <c r="I48" s="57"/>
      <c r="J48" s="355">
        <v>0</v>
      </c>
      <c r="K48" s="355"/>
      <c r="L48" s="355">
        <v>0</v>
      </c>
      <c r="M48" s="355"/>
      <c r="N48" s="355">
        <v>0</v>
      </c>
      <c r="O48" s="355"/>
      <c r="P48" s="355">
        <v>0</v>
      </c>
      <c r="Q48" s="38"/>
      <c r="R48" s="57">
        <v>1209000</v>
      </c>
      <c r="S48" s="57"/>
      <c r="T48" s="132">
        <v>8600</v>
      </c>
      <c r="U48" s="57"/>
      <c r="V48" s="274">
        <v>10452601556</v>
      </c>
      <c r="W48" s="57"/>
      <c r="X48" s="57">
        <v>10335535470</v>
      </c>
      <c r="Y48" s="308"/>
      <c r="Z48" s="352">
        <v>0.46422594161140818</v>
      </c>
      <c r="AA48" s="50"/>
      <c r="AB48" s="57"/>
      <c r="AC48" s="283"/>
      <c r="AD48" s="37"/>
      <c r="AE48" s="111"/>
      <c r="AF48" s="111"/>
      <c r="AG48" s="111"/>
      <c r="AH48" s="111"/>
    </row>
    <row r="49" spans="2:34" s="9" customFormat="1" ht="18.75">
      <c r="B49" s="32" t="s">
        <v>179</v>
      </c>
      <c r="D49" s="57">
        <v>1449000</v>
      </c>
      <c r="E49" s="57"/>
      <c r="F49" s="57">
        <v>9994449701</v>
      </c>
      <c r="G49" s="57"/>
      <c r="H49" s="57">
        <v>10918068651</v>
      </c>
      <c r="I49" s="57"/>
      <c r="J49" s="355">
        <v>0</v>
      </c>
      <c r="K49" s="355"/>
      <c r="L49" s="355">
        <v>0</v>
      </c>
      <c r="M49" s="355"/>
      <c r="N49" s="355">
        <v>0</v>
      </c>
      <c r="O49" s="355"/>
      <c r="P49" s="355">
        <v>0</v>
      </c>
      <c r="Q49" s="38"/>
      <c r="R49" s="57">
        <v>1449000</v>
      </c>
      <c r="S49" s="57"/>
      <c r="T49" s="132">
        <v>7040</v>
      </c>
      <c r="U49" s="57"/>
      <c r="V49" s="274">
        <v>9994449701</v>
      </c>
      <c r="W49" s="57"/>
      <c r="X49" s="57">
        <v>10140264288</v>
      </c>
      <c r="Y49" s="308"/>
      <c r="Z49" s="352">
        <v>0.45545523509149505</v>
      </c>
      <c r="AA49" s="50"/>
      <c r="AB49" s="57"/>
      <c r="AC49" s="283"/>
      <c r="AD49" s="37"/>
      <c r="AE49" s="111"/>
      <c r="AF49" s="111"/>
      <c r="AG49" s="111"/>
      <c r="AH49" s="111"/>
    </row>
    <row r="50" spans="2:34" s="9" customFormat="1" ht="18.75">
      <c r="B50" s="32" t="s">
        <v>90</v>
      </c>
      <c r="D50" s="57">
        <v>418900</v>
      </c>
      <c r="E50" s="57"/>
      <c r="F50" s="57">
        <v>3933211946</v>
      </c>
      <c r="G50" s="57"/>
      <c r="H50" s="57">
        <v>3647730094.1999998</v>
      </c>
      <c r="I50" s="57"/>
      <c r="J50" s="57">
        <v>837800</v>
      </c>
      <c r="K50" s="57"/>
      <c r="L50" s="57">
        <v>7864428600</v>
      </c>
      <c r="M50" s="57"/>
      <c r="N50" s="355">
        <v>0</v>
      </c>
      <c r="O50" s="355"/>
      <c r="P50" s="355">
        <v>0</v>
      </c>
      <c r="Q50" s="38"/>
      <c r="R50" s="57">
        <v>1256700</v>
      </c>
      <c r="S50" s="57"/>
      <c r="T50" s="132">
        <v>8060</v>
      </c>
      <c r="U50" s="57"/>
      <c r="V50" s="274">
        <v>11797640546</v>
      </c>
      <c r="W50" s="57"/>
      <c r="X50" s="57">
        <v>10068734438.1</v>
      </c>
      <c r="Y50" s="308"/>
      <c r="Z50" s="352">
        <v>0.45224243474655562</v>
      </c>
      <c r="AA50" s="50"/>
      <c r="AB50" s="57"/>
      <c r="AC50" s="283"/>
      <c r="AD50" s="37"/>
      <c r="AE50" s="111"/>
      <c r="AF50" s="111"/>
      <c r="AG50" s="111"/>
      <c r="AH50" s="111"/>
    </row>
    <row r="51" spans="2:34" s="9" customFormat="1" ht="18.75">
      <c r="B51" s="32" t="s">
        <v>141</v>
      </c>
      <c r="D51" s="57">
        <v>1756682</v>
      </c>
      <c r="E51" s="57"/>
      <c r="F51" s="57">
        <v>7459838569</v>
      </c>
      <c r="G51" s="57"/>
      <c r="H51" s="57">
        <v>9918584935.1280003</v>
      </c>
      <c r="I51" s="57"/>
      <c r="J51" s="355">
        <v>0</v>
      </c>
      <c r="K51" s="355"/>
      <c r="L51" s="355">
        <v>0</v>
      </c>
      <c r="M51" s="355"/>
      <c r="N51" s="355">
        <v>0</v>
      </c>
      <c r="O51" s="355"/>
      <c r="P51" s="355">
        <v>0</v>
      </c>
      <c r="Q51" s="38"/>
      <c r="R51" s="57">
        <v>1756682</v>
      </c>
      <c r="S51" s="57"/>
      <c r="T51" s="132">
        <v>5760</v>
      </c>
      <c r="U51" s="57"/>
      <c r="V51" s="274">
        <v>7459838569</v>
      </c>
      <c r="W51" s="57"/>
      <c r="X51" s="57">
        <v>10058283314.496</v>
      </c>
      <c r="Y51" s="308"/>
      <c r="Z51" s="352">
        <v>0.45177301710389478</v>
      </c>
      <c r="AA51" s="50"/>
      <c r="AB51" s="57"/>
      <c r="AC51" s="283"/>
      <c r="AD51" s="37"/>
      <c r="AE51" s="111"/>
      <c r="AF51" s="111"/>
      <c r="AG51" s="111"/>
      <c r="AH51" s="111"/>
    </row>
    <row r="52" spans="2:34" s="9" customFormat="1" ht="18.75">
      <c r="B52" s="32" t="s">
        <v>170</v>
      </c>
      <c r="D52" s="57">
        <v>1176750</v>
      </c>
      <c r="E52" s="57"/>
      <c r="F52" s="57">
        <v>10265979044</v>
      </c>
      <c r="G52" s="57"/>
      <c r="H52" s="57">
        <v>10785079671.75</v>
      </c>
      <c r="I52" s="57"/>
      <c r="J52" s="355">
        <v>0</v>
      </c>
      <c r="K52" s="355"/>
      <c r="L52" s="355">
        <v>0</v>
      </c>
      <c r="M52" s="355"/>
      <c r="N52" s="355">
        <v>0</v>
      </c>
      <c r="O52" s="355"/>
      <c r="P52" s="355">
        <v>0</v>
      </c>
      <c r="Q52" s="38"/>
      <c r="R52" s="57">
        <v>1176750</v>
      </c>
      <c r="S52" s="57"/>
      <c r="T52" s="132">
        <v>8460</v>
      </c>
      <c r="U52" s="57"/>
      <c r="V52" s="274">
        <v>10265979044</v>
      </c>
      <c r="W52" s="57"/>
      <c r="X52" s="57">
        <v>9896070935.25</v>
      </c>
      <c r="Y52" s="308"/>
      <c r="Z52" s="352">
        <v>0.44448716387306053</v>
      </c>
      <c r="AA52" s="50"/>
      <c r="AB52" s="57"/>
      <c r="AC52" s="283"/>
      <c r="AD52" s="37"/>
      <c r="AE52" s="111"/>
      <c r="AF52" s="111"/>
      <c r="AG52" s="111"/>
      <c r="AH52" s="111"/>
    </row>
    <row r="53" spans="2:34" s="9" customFormat="1" ht="18.75">
      <c r="B53" s="32" t="s">
        <v>169</v>
      </c>
      <c r="D53" s="57">
        <v>3968000</v>
      </c>
      <c r="E53" s="57"/>
      <c r="F53" s="57">
        <v>11082617308</v>
      </c>
      <c r="G53" s="57"/>
      <c r="H53" s="57">
        <v>10780018963.200001</v>
      </c>
      <c r="I53" s="57"/>
      <c r="J53" s="355">
        <v>0</v>
      </c>
      <c r="K53" s="355"/>
      <c r="L53" s="355">
        <v>0</v>
      </c>
      <c r="M53" s="355"/>
      <c r="N53" s="355">
        <v>0</v>
      </c>
      <c r="O53" s="355"/>
      <c r="P53" s="355">
        <v>0</v>
      </c>
      <c r="Q53" s="38"/>
      <c r="R53" s="57">
        <v>3968000</v>
      </c>
      <c r="S53" s="57"/>
      <c r="T53" s="132">
        <v>2507</v>
      </c>
      <c r="U53" s="57"/>
      <c r="V53" s="274">
        <v>11082617308</v>
      </c>
      <c r="W53" s="57"/>
      <c r="X53" s="57">
        <v>9888586732.7999992</v>
      </c>
      <c r="Y53" s="308"/>
      <c r="Z53" s="352">
        <v>0.44415100703439009</v>
      </c>
      <c r="AA53" s="50"/>
      <c r="AB53" s="57"/>
      <c r="AC53" s="283"/>
      <c r="AD53" s="37"/>
      <c r="AE53" s="111"/>
      <c r="AF53" s="111"/>
      <c r="AG53" s="111"/>
      <c r="AH53" s="111"/>
    </row>
    <row r="54" spans="2:34" s="9" customFormat="1" ht="18.75">
      <c r="B54" s="32" t="s">
        <v>174</v>
      </c>
      <c r="C54" s="18"/>
      <c r="D54" s="57">
        <v>2100000</v>
      </c>
      <c r="E54" s="57"/>
      <c r="F54" s="57">
        <v>7881796400</v>
      </c>
      <c r="G54" s="57"/>
      <c r="H54" s="57">
        <v>10070124120</v>
      </c>
      <c r="I54" s="57"/>
      <c r="J54" s="355">
        <v>0</v>
      </c>
      <c r="K54" s="355"/>
      <c r="L54" s="355">
        <v>0</v>
      </c>
      <c r="M54" s="355"/>
      <c r="N54" s="355">
        <v>0</v>
      </c>
      <c r="O54" s="355"/>
      <c r="P54" s="355">
        <v>0</v>
      </c>
      <c r="Q54" s="38"/>
      <c r="R54" s="57">
        <v>2100000</v>
      </c>
      <c r="S54" s="57"/>
      <c r="T54" s="132">
        <v>4641</v>
      </c>
      <c r="U54" s="57"/>
      <c r="V54" s="274">
        <v>7881796400</v>
      </c>
      <c r="W54" s="57"/>
      <c r="X54" s="57">
        <v>9688110705</v>
      </c>
      <c r="Y54" s="308"/>
      <c r="Z54" s="352">
        <v>0.43514652216313171</v>
      </c>
      <c r="AA54" s="50"/>
      <c r="AB54" s="57"/>
      <c r="AC54" s="283"/>
      <c r="AD54" s="37"/>
      <c r="AE54" s="111"/>
      <c r="AF54" s="111"/>
      <c r="AG54" s="111"/>
      <c r="AH54" s="111"/>
    </row>
    <row r="55" spans="2:34" s="9" customFormat="1" ht="18.75">
      <c r="B55" s="32" t="s">
        <v>155</v>
      </c>
      <c r="D55" s="57">
        <v>4020000</v>
      </c>
      <c r="E55" s="57"/>
      <c r="F55" s="57">
        <v>7462014902</v>
      </c>
      <c r="G55" s="57"/>
      <c r="H55" s="57">
        <v>8579585907</v>
      </c>
      <c r="I55" s="57"/>
      <c r="J55" s="355">
        <v>0</v>
      </c>
      <c r="K55" s="355"/>
      <c r="L55" s="355">
        <v>0</v>
      </c>
      <c r="M55" s="355"/>
      <c r="N55" s="355">
        <v>0</v>
      </c>
      <c r="O55" s="355"/>
      <c r="P55" s="355">
        <v>0</v>
      </c>
      <c r="Q55" s="38"/>
      <c r="R55" s="57">
        <v>4020000</v>
      </c>
      <c r="S55" s="57"/>
      <c r="T55" s="132">
        <v>2399</v>
      </c>
      <c r="U55" s="57"/>
      <c r="V55" s="274">
        <v>7462014902</v>
      </c>
      <c r="W55" s="57"/>
      <c r="X55" s="57">
        <v>9586598319</v>
      </c>
      <c r="Y55" s="34"/>
      <c r="Z55" s="352">
        <v>0.43058704064300579</v>
      </c>
      <c r="AA55" s="50"/>
      <c r="AB55" s="57"/>
      <c r="AC55" s="283"/>
      <c r="AD55" s="37"/>
      <c r="AE55" s="111"/>
      <c r="AF55" s="111"/>
      <c r="AG55" s="111"/>
      <c r="AH55" s="111"/>
    </row>
    <row r="56" spans="2:34" s="9" customFormat="1" ht="18.75">
      <c r="B56" s="32" t="s">
        <v>164</v>
      </c>
      <c r="C56" s="18"/>
      <c r="D56" s="57">
        <v>267500</v>
      </c>
      <c r="E56" s="57"/>
      <c r="F56" s="57">
        <v>7432941297</v>
      </c>
      <c r="G56" s="57"/>
      <c r="H56" s="57">
        <v>9748201027.5</v>
      </c>
      <c r="I56" s="57"/>
      <c r="J56" s="355">
        <v>0</v>
      </c>
      <c r="K56" s="355"/>
      <c r="L56" s="355">
        <v>0</v>
      </c>
      <c r="M56" s="355"/>
      <c r="N56" s="355">
        <v>0</v>
      </c>
      <c r="O56" s="355"/>
      <c r="P56" s="355">
        <v>0</v>
      </c>
      <c r="Q56" s="38"/>
      <c r="R56" s="57">
        <v>267500</v>
      </c>
      <c r="S56" s="57"/>
      <c r="T56" s="132">
        <v>34470</v>
      </c>
      <c r="U56" s="57"/>
      <c r="V56" s="274">
        <v>7432941297</v>
      </c>
      <c r="W56" s="57"/>
      <c r="X56" s="57">
        <v>9165861686.25</v>
      </c>
      <c r="Y56" s="308"/>
      <c r="Z56" s="352">
        <v>0.41168943634609151</v>
      </c>
      <c r="AA56" s="50"/>
      <c r="AB56" s="57"/>
      <c r="AC56" s="283"/>
      <c r="AD56" s="37"/>
      <c r="AE56" s="111"/>
      <c r="AF56" s="111"/>
      <c r="AG56" s="111"/>
      <c r="AH56" s="111"/>
    </row>
    <row r="57" spans="2:34" s="9" customFormat="1" ht="18.75">
      <c r="B57" s="32" t="s">
        <v>176</v>
      </c>
      <c r="C57" s="18"/>
      <c r="D57" s="57">
        <v>197000</v>
      </c>
      <c r="E57" s="57"/>
      <c r="F57" s="57">
        <v>7446816999</v>
      </c>
      <c r="G57" s="57"/>
      <c r="H57" s="57">
        <v>8122939218</v>
      </c>
      <c r="I57" s="57"/>
      <c r="J57" s="355">
        <v>0</v>
      </c>
      <c r="K57" s="355"/>
      <c r="L57" s="355">
        <v>0</v>
      </c>
      <c r="M57" s="355"/>
      <c r="N57" s="355">
        <v>0</v>
      </c>
      <c r="O57" s="355"/>
      <c r="P57" s="355">
        <v>0</v>
      </c>
      <c r="Q57" s="38"/>
      <c r="R57" s="57">
        <v>197000</v>
      </c>
      <c r="S57" s="57"/>
      <c r="T57" s="132">
        <v>46670</v>
      </c>
      <c r="U57" s="57"/>
      <c r="V57" s="274">
        <v>7446816999</v>
      </c>
      <c r="W57" s="57"/>
      <c r="X57" s="57">
        <v>9139285759.5</v>
      </c>
      <c r="Y57" s="34"/>
      <c r="Z57" s="352">
        <v>0.41049576479849487</v>
      </c>
      <c r="AA57" s="50"/>
      <c r="AB57" s="57"/>
      <c r="AC57" s="283"/>
      <c r="AD57" s="37"/>
      <c r="AE57" s="111"/>
      <c r="AF57" s="111"/>
      <c r="AG57" s="111"/>
      <c r="AH57" s="111"/>
    </row>
    <row r="58" spans="2:34" s="9" customFormat="1" ht="18.75">
      <c r="B58" s="32" t="s">
        <v>131</v>
      </c>
      <c r="D58" s="57">
        <v>1866538</v>
      </c>
      <c r="E58" s="57"/>
      <c r="F58" s="57">
        <v>6212467405</v>
      </c>
      <c r="G58" s="57"/>
      <c r="H58" s="57">
        <v>9071207531.5221004</v>
      </c>
      <c r="I58" s="57"/>
      <c r="J58" s="355">
        <v>0</v>
      </c>
      <c r="K58" s="355"/>
      <c r="L58" s="355">
        <v>0</v>
      </c>
      <c r="M58" s="355"/>
      <c r="N58" s="355">
        <v>0</v>
      </c>
      <c r="O58" s="355"/>
      <c r="P58" s="355">
        <v>0</v>
      </c>
      <c r="Q58" s="38"/>
      <c r="R58" s="57">
        <v>1866538</v>
      </c>
      <c r="S58" s="57"/>
      <c r="T58" s="132">
        <v>4711</v>
      </c>
      <c r="U58" s="57"/>
      <c r="V58" s="274">
        <v>6212467405</v>
      </c>
      <c r="W58" s="57"/>
      <c r="X58" s="57">
        <v>8740940617.9179001</v>
      </c>
      <c r="Y58" s="308"/>
      <c r="Z58" s="352">
        <v>0.39260388595254281</v>
      </c>
      <c r="AA58" s="50"/>
      <c r="AB58" s="57"/>
      <c r="AC58" s="283"/>
      <c r="AD58" s="37"/>
      <c r="AE58" s="111"/>
      <c r="AF58" s="111"/>
      <c r="AG58" s="111"/>
      <c r="AH58" s="111"/>
    </row>
    <row r="59" spans="2:34" s="9" customFormat="1" ht="18.75">
      <c r="B59" s="32" t="s">
        <v>153</v>
      </c>
      <c r="D59" s="57">
        <v>1752000</v>
      </c>
      <c r="E59" s="57"/>
      <c r="F59" s="57">
        <v>7432808197</v>
      </c>
      <c r="G59" s="57"/>
      <c r="H59" s="57">
        <v>9648328824</v>
      </c>
      <c r="I59" s="57"/>
      <c r="J59" s="355">
        <v>0</v>
      </c>
      <c r="K59" s="355"/>
      <c r="L59" s="355">
        <v>0</v>
      </c>
      <c r="M59" s="355"/>
      <c r="N59" s="355">
        <v>0</v>
      </c>
      <c r="O59" s="355"/>
      <c r="P59" s="355">
        <v>0</v>
      </c>
      <c r="Q59" s="38"/>
      <c r="R59" s="57">
        <v>1752000</v>
      </c>
      <c r="S59" s="57"/>
      <c r="T59" s="132">
        <v>4805</v>
      </c>
      <c r="U59" s="57"/>
      <c r="V59" s="274">
        <v>7432808197</v>
      </c>
      <c r="W59" s="57"/>
      <c r="X59" s="57">
        <v>8368270758</v>
      </c>
      <c r="Y59" s="34"/>
      <c r="Z59" s="352">
        <v>0.37586522571256409</v>
      </c>
      <c r="AA59" s="50"/>
      <c r="AB59" s="57"/>
      <c r="AC59" s="283"/>
      <c r="AD59" s="37"/>
      <c r="AE59" s="111"/>
      <c r="AF59" s="111"/>
      <c r="AG59" s="111"/>
      <c r="AH59" s="111"/>
    </row>
    <row r="60" spans="2:34" s="9" customFormat="1" ht="18.75">
      <c r="B60" s="8" t="s">
        <v>123</v>
      </c>
      <c r="C60" s="263"/>
      <c r="D60" s="58">
        <v>2760000</v>
      </c>
      <c r="E60" s="58"/>
      <c r="F60" s="58">
        <v>7467991478</v>
      </c>
      <c r="G60" s="58"/>
      <c r="H60" s="58">
        <v>8285605560</v>
      </c>
      <c r="I60" s="58"/>
      <c r="J60" s="356">
        <v>0</v>
      </c>
      <c r="K60" s="356"/>
      <c r="L60" s="356">
        <v>0</v>
      </c>
      <c r="M60" s="356"/>
      <c r="N60" s="355">
        <v>0</v>
      </c>
      <c r="O60" s="355"/>
      <c r="P60" s="355">
        <v>0</v>
      </c>
      <c r="Q60" s="53"/>
      <c r="R60" s="57">
        <v>2760000</v>
      </c>
      <c r="S60" s="57"/>
      <c r="T60" s="132">
        <v>3036</v>
      </c>
      <c r="U60" s="57"/>
      <c r="V60" s="274">
        <v>7467991478</v>
      </c>
      <c r="W60" s="57"/>
      <c r="X60" s="57">
        <v>8329502808</v>
      </c>
      <c r="Y60" s="34"/>
      <c r="Z60" s="352">
        <v>0.37412394311087088</v>
      </c>
      <c r="AA60" s="50"/>
      <c r="AB60" s="57"/>
      <c r="AC60" s="283"/>
      <c r="AD60" s="37"/>
      <c r="AE60" s="111"/>
      <c r="AF60" s="111"/>
      <c r="AG60" s="111"/>
      <c r="AH60" s="111"/>
    </row>
    <row r="61" spans="2:34" s="9" customFormat="1" ht="18.75">
      <c r="B61" s="32" t="s">
        <v>159</v>
      </c>
      <c r="D61" s="57">
        <v>219000</v>
      </c>
      <c r="E61" s="57"/>
      <c r="F61" s="57">
        <v>7439067007</v>
      </c>
      <c r="G61" s="57"/>
      <c r="H61" s="57">
        <v>8444464690.5</v>
      </c>
      <c r="I61" s="57"/>
      <c r="J61" s="355">
        <v>0</v>
      </c>
      <c r="K61" s="355"/>
      <c r="L61" s="355">
        <v>0</v>
      </c>
      <c r="M61" s="355"/>
      <c r="N61" s="355">
        <v>0</v>
      </c>
      <c r="O61" s="355"/>
      <c r="P61" s="355">
        <v>0</v>
      </c>
      <c r="Q61" s="38"/>
      <c r="R61" s="57">
        <v>219000</v>
      </c>
      <c r="S61" s="57"/>
      <c r="T61" s="132">
        <v>37500</v>
      </c>
      <c r="U61" s="57"/>
      <c r="V61" s="274">
        <v>7439067007</v>
      </c>
      <c r="W61" s="57"/>
      <c r="X61" s="57">
        <v>8163635625</v>
      </c>
      <c r="Y61" s="34"/>
      <c r="Z61" s="352">
        <v>0.36667393247193431</v>
      </c>
      <c r="AA61" s="50"/>
      <c r="AB61" s="57"/>
      <c r="AC61" s="283"/>
      <c r="AD61" s="37"/>
      <c r="AE61" s="111"/>
      <c r="AF61" s="111"/>
      <c r="AG61" s="111"/>
      <c r="AH61" s="111"/>
    </row>
    <row r="62" spans="2:34" s="9" customFormat="1" ht="18.75">
      <c r="B62" s="32" t="s">
        <v>126</v>
      </c>
      <c r="D62" s="57">
        <v>2359000</v>
      </c>
      <c r="E62" s="57"/>
      <c r="F62" s="57">
        <v>7435568000</v>
      </c>
      <c r="G62" s="57"/>
      <c r="H62" s="57">
        <v>7942392898.6499996</v>
      </c>
      <c r="I62" s="57"/>
      <c r="J62" s="57">
        <v>1550675</v>
      </c>
      <c r="K62" s="57"/>
      <c r="L62" s="355">
        <v>0</v>
      </c>
      <c r="M62" s="355"/>
      <c r="N62" s="355">
        <v>0</v>
      </c>
      <c r="O62" s="355"/>
      <c r="P62" s="355">
        <v>0</v>
      </c>
      <c r="Q62" s="38"/>
      <c r="R62" s="57">
        <v>3909675</v>
      </c>
      <c r="S62" s="57"/>
      <c r="T62" s="132">
        <v>2042</v>
      </c>
      <c r="U62" s="57"/>
      <c r="V62" s="274">
        <v>7435568000</v>
      </c>
      <c r="W62" s="57"/>
      <c r="X62" s="57">
        <v>7936054189.7174997</v>
      </c>
      <c r="Y62" s="308"/>
      <c r="Z62" s="352">
        <v>0.35645199415108458</v>
      </c>
      <c r="AA62" s="50"/>
      <c r="AB62" s="57"/>
      <c r="AC62" s="283"/>
      <c r="AD62" s="37"/>
      <c r="AE62" s="111"/>
      <c r="AF62" s="111"/>
      <c r="AG62" s="111"/>
      <c r="AH62" s="111"/>
    </row>
    <row r="63" spans="2:34" s="9" customFormat="1" ht="18.75">
      <c r="B63" s="8" t="s">
        <v>172</v>
      </c>
      <c r="C63" s="263"/>
      <c r="D63" s="58">
        <v>530000</v>
      </c>
      <c r="E63" s="58"/>
      <c r="F63" s="58">
        <v>7437828199</v>
      </c>
      <c r="G63" s="58"/>
      <c r="H63" s="58">
        <v>7375851000</v>
      </c>
      <c r="I63" s="58"/>
      <c r="J63" s="356">
        <v>0</v>
      </c>
      <c r="K63" s="356"/>
      <c r="L63" s="356">
        <v>0</v>
      </c>
      <c r="M63" s="356"/>
      <c r="N63" s="355">
        <v>0</v>
      </c>
      <c r="O63" s="355"/>
      <c r="P63" s="355">
        <v>0</v>
      </c>
      <c r="Q63" s="53"/>
      <c r="R63" s="57">
        <v>530000</v>
      </c>
      <c r="S63" s="57"/>
      <c r="T63" s="132">
        <v>15010</v>
      </c>
      <c r="U63" s="57"/>
      <c r="V63" s="274">
        <v>7437828199</v>
      </c>
      <c r="W63" s="57"/>
      <c r="X63" s="57">
        <v>7907965965</v>
      </c>
      <c r="Y63" s="308"/>
      <c r="Z63" s="352">
        <v>0.35519039695512683</v>
      </c>
      <c r="AA63" s="50"/>
      <c r="AB63" s="57"/>
      <c r="AC63" s="283"/>
      <c r="AD63" s="37"/>
      <c r="AE63" s="111"/>
      <c r="AF63" s="111"/>
      <c r="AG63" s="111"/>
      <c r="AH63" s="111"/>
    </row>
    <row r="64" spans="2:34" s="9" customFormat="1" ht="18.75">
      <c r="B64" s="32" t="s">
        <v>70</v>
      </c>
      <c r="D64" s="57">
        <v>2150000</v>
      </c>
      <c r="E64" s="57"/>
      <c r="F64" s="57">
        <v>7445265579</v>
      </c>
      <c r="G64" s="57"/>
      <c r="H64" s="57">
        <v>7548616890</v>
      </c>
      <c r="I64" s="57"/>
      <c r="J64" s="355">
        <v>0</v>
      </c>
      <c r="K64" s="355"/>
      <c r="L64" s="355">
        <v>0</v>
      </c>
      <c r="M64" s="355"/>
      <c r="N64" s="355">
        <v>0</v>
      </c>
      <c r="O64" s="355"/>
      <c r="P64" s="355">
        <v>0</v>
      </c>
      <c r="Q64" s="38"/>
      <c r="R64" s="57">
        <v>2150000</v>
      </c>
      <c r="S64" s="57"/>
      <c r="T64" s="132">
        <v>3678</v>
      </c>
      <c r="U64" s="57"/>
      <c r="V64" s="274">
        <v>7445265579</v>
      </c>
      <c r="W64" s="57"/>
      <c r="X64" s="57">
        <v>7860649185</v>
      </c>
      <c r="Y64" s="308"/>
      <c r="Z64" s="352">
        <v>0.35306513921562432</v>
      </c>
      <c r="AA64" s="50"/>
      <c r="AB64" s="57"/>
      <c r="AC64" s="283"/>
      <c r="AD64" s="37"/>
      <c r="AE64" s="111"/>
      <c r="AF64" s="111"/>
      <c r="AG64" s="111"/>
      <c r="AH64" s="111"/>
    </row>
    <row r="65" spans="2:34" s="9" customFormat="1" ht="18.75">
      <c r="B65" s="32" t="s">
        <v>151</v>
      </c>
      <c r="D65" s="57">
        <v>286000</v>
      </c>
      <c r="E65" s="57"/>
      <c r="F65" s="57">
        <v>7902333747</v>
      </c>
      <c r="G65" s="57"/>
      <c r="H65" s="57">
        <v>7633409355</v>
      </c>
      <c r="I65" s="57"/>
      <c r="J65" s="57">
        <v>572000</v>
      </c>
      <c r="K65" s="57"/>
      <c r="L65" s="355">
        <v>0</v>
      </c>
      <c r="M65" s="355"/>
      <c r="N65" s="355">
        <v>0</v>
      </c>
      <c r="O65" s="355"/>
      <c r="P65" s="355">
        <v>0</v>
      </c>
      <c r="Q65" s="38"/>
      <c r="R65" s="57">
        <v>858000</v>
      </c>
      <c r="S65" s="57"/>
      <c r="T65" s="132">
        <v>9107</v>
      </c>
      <c r="U65" s="57"/>
      <c r="V65" s="274">
        <v>7902333747</v>
      </c>
      <c r="W65" s="57"/>
      <c r="X65" s="57">
        <v>7767313854.3000002</v>
      </c>
      <c r="Y65" s="308"/>
      <c r="Z65" s="352">
        <v>0.34887293437964018</v>
      </c>
      <c r="AA65" s="50"/>
      <c r="AB65" s="57"/>
      <c r="AC65" s="283"/>
      <c r="AD65" s="37"/>
      <c r="AE65" s="111"/>
      <c r="AF65" s="111"/>
      <c r="AG65" s="111"/>
      <c r="AH65" s="111"/>
    </row>
    <row r="66" spans="2:34" s="9" customFormat="1" ht="18.75">
      <c r="B66" s="18" t="s">
        <v>138</v>
      </c>
      <c r="C66" s="18"/>
      <c r="D66" s="58">
        <v>52300</v>
      </c>
      <c r="E66" s="63"/>
      <c r="F66" s="53">
        <v>7438148081</v>
      </c>
      <c r="G66" s="63"/>
      <c r="H66" s="53">
        <v>7800921690.75</v>
      </c>
      <c r="I66" s="84"/>
      <c r="J66" s="358">
        <v>0</v>
      </c>
      <c r="K66" s="358"/>
      <c r="L66" s="358">
        <v>0</v>
      </c>
      <c r="M66" s="359"/>
      <c r="N66" s="355">
        <v>0</v>
      </c>
      <c r="O66" s="355"/>
      <c r="P66" s="355">
        <v>0</v>
      </c>
      <c r="Q66" s="85"/>
      <c r="R66" s="57">
        <v>52300</v>
      </c>
      <c r="S66" s="57"/>
      <c r="T66" s="132">
        <v>149070</v>
      </c>
      <c r="U66" s="57"/>
      <c r="V66" s="274">
        <v>7438148081</v>
      </c>
      <c r="W66" s="57"/>
      <c r="X66" s="57">
        <v>7749972652.0500002</v>
      </c>
      <c r="Y66" s="34"/>
      <c r="Z66" s="352">
        <v>0.34809404527742127</v>
      </c>
      <c r="AA66" s="50"/>
      <c r="AB66" s="57"/>
      <c r="AC66" s="283"/>
      <c r="AD66" s="37"/>
      <c r="AE66" s="111"/>
      <c r="AF66" s="111"/>
      <c r="AG66" s="111"/>
      <c r="AH66" s="111"/>
    </row>
    <row r="67" spans="2:34" s="9" customFormat="1" ht="18.75">
      <c r="B67" s="32" t="s">
        <v>122</v>
      </c>
      <c r="C67" s="18"/>
      <c r="D67" s="57">
        <v>2767000</v>
      </c>
      <c r="E67" s="57"/>
      <c r="F67" s="57">
        <v>7458722415</v>
      </c>
      <c r="G67" s="57"/>
      <c r="H67" s="57">
        <v>8345127285.8999996</v>
      </c>
      <c r="I67" s="57"/>
      <c r="J67" s="355">
        <v>0</v>
      </c>
      <c r="K67" s="355"/>
      <c r="L67" s="355">
        <v>0</v>
      </c>
      <c r="M67" s="355"/>
      <c r="N67" s="355">
        <v>0</v>
      </c>
      <c r="O67" s="355"/>
      <c r="P67" s="355">
        <v>0</v>
      </c>
      <c r="Q67" s="38"/>
      <c r="R67" s="57">
        <v>2767000</v>
      </c>
      <c r="S67" s="57"/>
      <c r="T67" s="132">
        <v>2816</v>
      </c>
      <c r="U67" s="57"/>
      <c r="V67" s="274">
        <v>7458722415</v>
      </c>
      <c r="W67" s="57"/>
      <c r="X67" s="57">
        <v>7745510361.6000004</v>
      </c>
      <c r="Y67" s="34"/>
      <c r="Z67" s="352">
        <v>0.34789361918513922</v>
      </c>
      <c r="AA67" s="50"/>
      <c r="AB67" s="57"/>
      <c r="AC67" s="283"/>
      <c r="AD67" s="37"/>
      <c r="AE67" s="111"/>
      <c r="AF67" s="111"/>
      <c r="AG67" s="111"/>
      <c r="AH67" s="111"/>
    </row>
    <row r="68" spans="2:34" s="9" customFormat="1" ht="18.75">
      <c r="B68" s="32" t="s">
        <v>150</v>
      </c>
      <c r="D68" s="57">
        <v>418800</v>
      </c>
      <c r="E68" s="57"/>
      <c r="F68" s="57">
        <v>7436212332</v>
      </c>
      <c r="G68" s="57"/>
      <c r="H68" s="57">
        <v>8147150299.8000002</v>
      </c>
      <c r="I68" s="57"/>
      <c r="J68" s="355">
        <v>0</v>
      </c>
      <c r="K68" s="355"/>
      <c r="L68" s="355">
        <v>0</v>
      </c>
      <c r="M68" s="355"/>
      <c r="N68" s="355">
        <v>0</v>
      </c>
      <c r="O68" s="355"/>
      <c r="P68" s="355">
        <v>0</v>
      </c>
      <c r="Q68" s="38"/>
      <c r="R68" s="57">
        <v>418800</v>
      </c>
      <c r="S68" s="57"/>
      <c r="T68" s="132">
        <v>18580</v>
      </c>
      <c r="U68" s="57"/>
      <c r="V68" s="274">
        <v>7436212332</v>
      </c>
      <c r="W68" s="57"/>
      <c r="X68" s="57">
        <v>7735005241.1999998</v>
      </c>
      <c r="Y68" s="308"/>
      <c r="Z68" s="352">
        <v>0.34742177624835213</v>
      </c>
      <c r="AA68" s="50"/>
      <c r="AB68" s="57"/>
      <c r="AC68" s="283"/>
      <c r="AD68" s="37"/>
      <c r="AE68" s="111"/>
      <c r="AF68" s="111"/>
      <c r="AG68" s="111"/>
      <c r="AH68" s="111"/>
    </row>
    <row r="69" spans="2:34" s="9" customFormat="1" ht="18.75">
      <c r="B69" s="32" t="s">
        <v>163</v>
      </c>
      <c r="D69" s="57">
        <v>281880</v>
      </c>
      <c r="E69" s="57"/>
      <c r="F69" s="57">
        <v>7459864303</v>
      </c>
      <c r="G69" s="57"/>
      <c r="H69" s="57">
        <v>7086329166.0600004</v>
      </c>
      <c r="I69" s="57"/>
      <c r="J69" s="355">
        <v>0</v>
      </c>
      <c r="K69" s="355"/>
      <c r="L69" s="355">
        <v>0</v>
      </c>
      <c r="M69" s="355"/>
      <c r="N69" s="355">
        <v>0</v>
      </c>
      <c r="O69" s="355"/>
      <c r="P69" s="355">
        <v>0</v>
      </c>
      <c r="Q69" s="38"/>
      <c r="R69" s="57">
        <v>281880</v>
      </c>
      <c r="S69" s="57"/>
      <c r="T69" s="132">
        <v>26680</v>
      </c>
      <c r="U69" s="57"/>
      <c r="V69" s="274">
        <v>7459864303</v>
      </c>
      <c r="W69" s="57"/>
      <c r="X69" s="57">
        <v>7475811077.5199995</v>
      </c>
      <c r="Y69" s="308"/>
      <c r="Z69" s="352">
        <v>0.33577993581891485</v>
      </c>
      <c r="AA69" s="50"/>
      <c r="AB69" s="57"/>
      <c r="AC69" s="283"/>
      <c r="AD69" s="37"/>
      <c r="AE69" s="111"/>
      <c r="AF69" s="111"/>
      <c r="AG69" s="111"/>
      <c r="AH69" s="111"/>
    </row>
    <row r="70" spans="2:34" s="9" customFormat="1" ht="18.75">
      <c r="B70" s="32" t="s">
        <v>130</v>
      </c>
      <c r="D70" s="57">
        <v>1247504</v>
      </c>
      <c r="E70" s="57"/>
      <c r="F70" s="57">
        <v>7480949921</v>
      </c>
      <c r="G70" s="57"/>
      <c r="H70" s="57">
        <v>7713306004.4639997</v>
      </c>
      <c r="I70" s="57"/>
      <c r="J70" s="355">
        <v>0</v>
      </c>
      <c r="K70" s="355"/>
      <c r="L70" s="355">
        <v>0</v>
      </c>
      <c r="M70" s="355"/>
      <c r="N70" s="355">
        <v>0</v>
      </c>
      <c r="O70" s="355"/>
      <c r="P70" s="355">
        <v>0</v>
      </c>
      <c r="Q70" s="38"/>
      <c r="R70" s="57">
        <v>1247504</v>
      </c>
      <c r="S70" s="57"/>
      <c r="T70" s="132">
        <v>5980</v>
      </c>
      <c r="U70" s="57"/>
      <c r="V70" s="274">
        <v>7480949921</v>
      </c>
      <c r="W70" s="57"/>
      <c r="X70" s="57">
        <v>7415686480.1759996</v>
      </c>
      <c r="Y70" s="34"/>
      <c r="Z70" s="352">
        <v>0.33307940831387739</v>
      </c>
      <c r="AA70" s="50"/>
      <c r="AB70" s="57"/>
      <c r="AC70" s="283"/>
      <c r="AD70" s="37"/>
      <c r="AE70" s="111"/>
      <c r="AF70" s="111"/>
      <c r="AG70" s="111"/>
      <c r="AH70" s="111"/>
    </row>
    <row r="71" spans="2:34" s="9" customFormat="1" ht="18.75">
      <c r="B71" s="32" t="s">
        <v>79</v>
      </c>
      <c r="D71" s="57">
        <v>1000000</v>
      </c>
      <c r="E71" s="57"/>
      <c r="F71" s="57">
        <v>7440898670</v>
      </c>
      <c r="G71" s="57"/>
      <c r="H71" s="57">
        <v>7614423000</v>
      </c>
      <c r="I71" s="57"/>
      <c r="J71" s="355">
        <v>0</v>
      </c>
      <c r="K71" s="57"/>
      <c r="L71" s="355">
        <v>0</v>
      </c>
      <c r="M71" s="57"/>
      <c r="N71" s="355">
        <v>0</v>
      </c>
      <c r="O71" s="355"/>
      <c r="P71" s="355">
        <v>0</v>
      </c>
      <c r="Q71" s="38"/>
      <c r="R71" s="57">
        <v>1000000</v>
      </c>
      <c r="S71" s="57"/>
      <c r="T71" s="132">
        <v>7460</v>
      </c>
      <c r="U71" s="57"/>
      <c r="V71" s="274">
        <v>7440898670</v>
      </c>
      <c r="W71" s="57"/>
      <c r="X71" s="57">
        <v>7415613000</v>
      </c>
      <c r="Y71" s="308"/>
      <c r="Z71" s="352">
        <v>0.33307610791362313</v>
      </c>
      <c r="AA71" s="50"/>
      <c r="AB71" s="57"/>
      <c r="AC71" s="283"/>
      <c r="AD71" s="37"/>
      <c r="AE71" s="111"/>
      <c r="AF71" s="111"/>
      <c r="AG71" s="111"/>
      <c r="AH71" s="111"/>
    </row>
    <row r="72" spans="2:34" s="9" customFormat="1" ht="18.75">
      <c r="B72" s="32" t="s">
        <v>143</v>
      </c>
      <c r="D72" s="57">
        <v>875000</v>
      </c>
      <c r="E72" s="57"/>
      <c r="F72" s="57">
        <v>7458028389</v>
      </c>
      <c r="G72" s="57"/>
      <c r="H72" s="57">
        <v>7680278812.5</v>
      </c>
      <c r="I72" s="57"/>
      <c r="J72" s="355">
        <v>0</v>
      </c>
      <c r="K72" s="57"/>
      <c r="L72" s="355">
        <v>0</v>
      </c>
      <c r="M72" s="57"/>
      <c r="N72" s="355">
        <v>0</v>
      </c>
      <c r="O72" s="355"/>
      <c r="P72" s="355">
        <v>0</v>
      </c>
      <c r="Q72" s="38"/>
      <c r="R72" s="57">
        <v>875000</v>
      </c>
      <c r="S72" s="57"/>
      <c r="T72" s="132">
        <v>8430</v>
      </c>
      <c r="U72" s="57"/>
      <c r="V72" s="274">
        <v>7458028389</v>
      </c>
      <c r="W72" s="57"/>
      <c r="X72" s="57">
        <v>7332361312.5</v>
      </c>
      <c r="Y72" s="34"/>
      <c r="Z72" s="352">
        <v>0.32933681514716656</v>
      </c>
      <c r="AA72" s="50"/>
      <c r="AB72" s="57"/>
      <c r="AC72" s="283"/>
      <c r="AD72" s="37"/>
      <c r="AE72" s="111"/>
      <c r="AF72" s="111"/>
      <c r="AG72" s="111"/>
      <c r="AH72" s="111"/>
    </row>
    <row r="73" spans="2:34" s="9" customFormat="1" ht="18.75">
      <c r="B73" s="32" t="s">
        <v>168</v>
      </c>
      <c r="D73" s="57">
        <v>2878750</v>
      </c>
      <c r="E73" s="57"/>
      <c r="F73" s="57">
        <v>7434506282</v>
      </c>
      <c r="G73" s="57"/>
      <c r="H73" s="57">
        <v>7154053593.75</v>
      </c>
      <c r="I73" s="57"/>
      <c r="J73" s="355">
        <v>0</v>
      </c>
      <c r="K73" s="57"/>
      <c r="L73" s="355">
        <v>0</v>
      </c>
      <c r="M73" s="57"/>
      <c r="N73" s="355">
        <v>0</v>
      </c>
      <c r="O73" s="355"/>
      <c r="P73" s="355">
        <v>0</v>
      </c>
      <c r="Q73" s="38"/>
      <c r="R73" s="57">
        <v>2878750</v>
      </c>
      <c r="S73" s="57"/>
      <c r="T73" s="132">
        <v>2522</v>
      </c>
      <c r="U73" s="57"/>
      <c r="V73" s="274">
        <v>7434506282</v>
      </c>
      <c r="W73" s="57"/>
      <c r="X73" s="57">
        <v>7217009265.375</v>
      </c>
      <c r="Y73" s="308"/>
      <c r="Z73" s="352">
        <v>0.32415571806237214</v>
      </c>
      <c r="AA73" s="50"/>
      <c r="AB73" s="57"/>
      <c r="AC73" s="283"/>
      <c r="AD73" s="37"/>
      <c r="AE73" s="111"/>
      <c r="AF73" s="111"/>
      <c r="AG73" s="111"/>
      <c r="AH73" s="111"/>
    </row>
    <row r="74" spans="2:34" s="9" customFormat="1" ht="18.75">
      <c r="B74" s="32" t="s">
        <v>149</v>
      </c>
      <c r="D74" s="57">
        <v>331000</v>
      </c>
      <c r="E74" s="57"/>
      <c r="F74" s="57">
        <v>7461898761</v>
      </c>
      <c r="G74" s="57"/>
      <c r="H74" s="57">
        <v>7403187375</v>
      </c>
      <c r="I74" s="57"/>
      <c r="J74" s="355">
        <v>0</v>
      </c>
      <c r="K74" s="57"/>
      <c r="L74" s="355">
        <v>0</v>
      </c>
      <c r="M74" s="57"/>
      <c r="N74" s="355">
        <v>0</v>
      </c>
      <c r="O74" s="355"/>
      <c r="P74" s="355">
        <v>0</v>
      </c>
      <c r="Q74" s="38"/>
      <c r="R74" s="57">
        <v>331000</v>
      </c>
      <c r="S74" s="57"/>
      <c r="T74" s="132">
        <v>21900</v>
      </c>
      <c r="U74" s="57"/>
      <c r="V74" s="274">
        <v>7461898761</v>
      </c>
      <c r="W74" s="57"/>
      <c r="X74" s="57">
        <v>7205769045</v>
      </c>
      <c r="Y74" s="308"/>
      <c r="Z74" s="352">
        <v>0.32365085772856067</v>
      </c>
      <c r="AA74" s="50"/>
      <c r="AB74" s="57"/>
      <c r="AC74" s="283"/>
      <c r="AD74" s="37"/>
      <c r="AE74" s="111"/>
      <c r="AF74" s="111"/>
      <c r="AG74" s="111"/>
      <c r="AH74" s="111"/>
    </row>
    <row r="75" spans="2:34" s="9" customFormat="1" ht="18.75">
      <c r="B75" s="8" t="s">
        <v>76</v>
      </c>
      <c r="C75" s="263"/>
      <c r="D75" s="58">
        <v>159406</v>
      </c>
      <c r="E75" s="58"/>
      <c r="F75" s="58">
        <v>7459193708</v>
      </c>
      <c r="G75" s="58"/>
      <c r="H75" s="58">
        <v>6729691481.7209997</v>
      </c>
      <c r="I75" s="58"/>
      <c r="J75" s="356">
        <v>0</v>
      </c>
      <c r="K75" s="58"/>
      <c r="L75" s="356">
        <v>0</v>
      </c>
      <c r="M75" s="58"/>
      <c r="N75" s="355">
        <v>0</v>
      </c>
      <c r="O75" s="355"/>
      <c r="P75" s="355">
        <v>0</v>
      </c>
      <c r="Q75" s="53"/>
      <c r="R75" s="57">
        <v>159406</v>
      </c>
      <c r="S75" s="57"/>
      <c r="T75" s="132">
        <v>44910</v>
      </c>
      <c r="U75" s="57"/>
      <c r="V75" s="274">
        <v>7459193708</v>
      </c>
      <c r="W75" s="57"/>
      <c r="X75" s="57">
        <v>7116327865.4130001</v>
      </c>
      <c r="Y75" s="34"/>
      <c r="Z75" s="352">
        <v>0.31963356071157217</v>
      </c>
      <c r="AA75" s="50"/>
      <c r="AB75" s="57"/>
      <c r="AC75" s="283"/>
      <c r="AD75" s="37"/>
      <c r="AE75" s="111"/>
      <c r="AF75" s="111"/>
      <c r="AG75" s="111"/>
      <c r="AH75" s="111"/>
    </row>
    <row r="76" spans="2:34" s="9" customFormat="1" ht="18.75">
      <c r="B76" s="32" t="s">
        <v>101</v>
      </c>
      <c r="D76" s="57">
        <v>355732</v>
      </c>
      <c r="E76" s="57"/>
      <c r="F76" s="57">
        <v>7459768299</v>
      </c>
      <c r="G76" s="57"/>
      <c r="H76" s="57">
        <v>7425923286.6000004</v>
      </c>
      <c r="I76" s="57"/>
      <c r="J76" s="355">
        <v>0</v>
      </c>
      <c r="K76" s="57"/>
      <c r="L76" s="355">
        <v>0</v>
      </c>
      <c r="M76" s="57"/>
      <c r="N76" s="355">
        <v>0</v>
      </c>
      <c r="O76" s="355"/>
      <c r="P76" s="355">
        <v>0</v>
      </c>
      <c r="Q76" s="38"/>
      <c r="R76" s="57">
        <v>355732</v>
      </c>
      <c r="S76" s="57"/>
      <c r="T76" s="132">
        <v>20000</v>
      </c>
      <c r="U76" s="57"/>
      <c r="V76" s="274">
        <v>7459768299</v>
      </c>
      <c r="W76" s="57"/>
      <c r="X76" s="57">
        <v>7072307892</v>
      </c>
      <c r="Y76" s="34"/>
      <c r="Z76" s="352">
        <v>0.31765638075155223</v>
      </c>
      <c r="AA76" s="50"/>
      <c r="AB76" s="57"/>
      <c r="AC76" s="283"/>
      <c r="AD76" s="37"/>
      <c r="AE76" s="111"/>
      <c r="AF76" s="111"/>
      <c r="AG76" s="111"/>
      <c r="AH76" s="111"/>
    </row>
    <row r="77" spans="2:34" s="9" customFormat="1" ht="18.75">
      <c r="B77" s="32" t="s">
        <v>83</v>
      </c>
      <c r="D77" s="57">
        <v>84800</v>
      </c>
      <c r="E77" s="57"/>
      <c r="F77" s="57">
        <v>7427022071</v>
      </c>
      <c r="G77" s="57"/>
      <c r="H77" s="57">
        <v>6937514712</v>
      </c>
      <c r="I77" s="57"/>
      <c r="J77" s="355">
        <v>0</v>
      </c>
      <c r="K77" s="57"/>
      <c r="L77" s="355">
        <v>0</v>
      </c>
      <c r="M77" s="57"/>
      <c r="N77" s="355">
        <v>0</v>
      </c>
      <c r="O77" s="355"/>
      <c r="P77" s="355">
        <v>0</v>
      </c>
      <c r="Q77" s="38"/>
      <c r="R77" s="57">
        <v>84800</v>
      </c>
      <c r="S77" s="57"/>
      <c r="T77" s="132">
        <v>83350</v>
      </c>
      <c r="U77" s="57"/>
      <c r="V77" s="274">
        <v>7427022071</v>
      </c>
      <c r="W77" s="57"/>
      <c r="X77" s="57">
        <v>7026024924</v>
      </c>
      <c r="Y77" s="308"/>
      <c r="Z77" s="352">
        <v>0.31557755721476155</v>
      </c>
      <c r="AA77" s="50"/>
      <c r="AB77" s="57"/>
      <c r="AC77" s="283"/>
      <c r="AD77" s="37"/>
      <c r="AE77" s="111"/>
      <c r="AF77" s="111"/>
      <c r="AG77" s="111"/>
      <c r="AH77" s="111"/>
    </row>
    <row r="78" spans="2:34" s="9" customFormat="1" ht="18.75">
      <c r="B78" s="32" t="s">
        <v>136</v>
      </c>
      <c r="D78" s="57">
        <v>52600</v>
      </c>
      <c r="E78" s="57"/>
      <c r="F78" s="57">
        <v>7447970977</v>
      </c>
      <c r="G78" s="57"/>
      <c r="H78" s="57">
        <v>7152865704</v>
      </c>
      <c r="I78" s="57"/>
      <c r="J78" s="355">
        <v>0</v>
      </c>
      <c r="K78" s="57"/>
      <c r="L78" s="355">
        <v>0</v>
      </c>
      <c r="M78" s="57"/>
      <c r="N78" s="355">
        <v>0</v>
      </c>
      <c r="O78" s="355"/>
      <c r="P78" s="355">
        <v>0</v>
      </c>
      <c r="Q78" s="38"/>
      <c r="R78" s="57">
        <v>52600</v>
      </c>
      <c r="S78" s="57"/>
      <c r="T78" s="132">
        <v>133700</v>
      </c>
      <c r="U78" s="57"/>
      <c r="V78" s="274">
        <v>7447970977</v>
      </c>
      <c r="W78" s="57"/>
      <c r="X78" s="57">
        <v>6990775911</v>
      </c>
      <c r="Y78" s="34"/>
      <c r="Z78" s="352">
        <v>0.31399432949537592</v>
      </c>
      <c r="AA78" s="50"/>
      <c r="AB78" s="57"/>
      <c r="AC78" s="283"/>
      <c r="AD78" s="37"/>
      <c r="AE78" s="111"/>
      <c r="AF78" s="111"/>
      <c r="AG78" s="111"/>
      <c r="AH78" s="111"/>
    </row>
    <row r="79" spans="2:34" s="9" customFormat="1" ht="18.75">
      <c r="B79" s="32" t="s">
        <v>157</v>
      </c>
      <c r="C79" s="18"/>
      <c r="D79" s="57">
        <v>1410000</v>
      </c>
      <c r="E79" s="57"/>
      <c r="F79" s="57">
        <v>7459613059</v>
      </c>
      <c r="G79" s="57"/>
      <c r="H79" s="57">
        <v>7610745015</v>
      </c>
      <c r="I79" s="57"/>
      <c r="J79" s="355">
        <v>0</v>
      </c>
      <c r="K79" s="57"/>
      <c r="L79" s="355">
        <v>0</v>
      </c>
      <c r="M79" s="57"/>
      <c r="N79" s="355">
        <v>0</v>
      </c>
      <c r="O79" s="355"/>
      <c r="P79" s="355">
        <v>0</v>
      </c>
      <c r="Q79" s="38"/>
      <c r="R79" s="57">
        <v>1410000</v>
      </c>
      <c r="S79" s="57"/>
      <c r="T79" s="132">
        <v>4940</v>
      </c>
      <c r="U79" s="57"/>
      <c r="V79" s="274">
        <v>7459613059</v>
      </c>
      <c r="W79" s="57"/>
      <c r="X79" s="57">
        <v>6923955870</v>
      </c>
      <c r="Y79" s="308"/>
      <c r="Z79" s="352">
        <v>0.31099307266240622</v>
      </c>
      <c r="AA79" s="50"/>
      <c r="AB79" s="57"/>
      <c r="AC79" s="283"/>
      <c r="AD79" s="37"/>
      <c r="AE79" s="111"/>
      <c r="AF79" s="111"/>
      <c r="AG79" s="111"/>
      <c r="AH79" s="111"/>
    </row>
    <row r="80" spans="2:34" s="9" customFormat="1" ht="18.75">
      <c r="B80" s="32" t="s">
        <v>162</v>
      </c>
      <c r="D80" s="57">
        <v>332000</v>
      </c>
      <c r="E80" s="57"/>
      <c r="F80" s="57">
        <v>7431822562</v>
      </c>
      <c r="G80" s="57"/>
      <c r="H80" s="57">
        <v>7072427178</v>
      </c>
      <c r="I80" s="57"/>
      <c r="J80" s="355">
        <v>0</v>
      </c>
      <c r="K80" s="57"/>
      <c r="L80" s="355">
        <v>0</v>
      </c>
      <c r="M80" s="57"/>
      <c r="N80" s="355">
        <v>0</v>
      </c>
      <c r="O80" s="355"/>
      <c r="P80" s="355">
        <v>0</v>
      </c>
      <c r="Q80" s="38"/>
      <c r="R80" s="57">
        <v>332000</v>
      </c>
      <c r="S80" s="57"/>
      <c r="T80" s="132">
        <v>20880</v>
      </c>
      <c r="U80" s="57"/>
      <c r="V80" s="274">
        <v>7431822562</v>
      </c>
      <c r="W80" s="57"/>
      <c r="X80" s="57">
        <v>6890913648</v>
      </c>
      <c r="Y80" s="34"/>
      <c r="Z80" s="352">
        <v>0.30950896410650153</v>
      </c>
      <c r="AA80" s="50"/>
      <c r="AB80" s="57"/>
      <c r="AC80" s="283"/>
      <c r="AD80" s="37"/>
      <c r="AE80" s="111"/>
      <c r="AF80" s="111"/>
      <c r="AG80" s="111"/>
      <c r="AH80" s="111"/>
    </row>
    <row r="81" spans="2:34" s="9" customFormat="1" ht="18.75">
      <c r="B81" s="32" t="s">
        <v>147</v>
      </c>
      <c r="D81" s="57">
        <v>141368</v>
      </c>
      <c r="E81" s="57"/>
      <c r="F81" s="57">
        <v>7433580545</v>
      </c>
      <c r="G81" s="57"/>
      <c r="H81" s="57">
        <v>7370633827.9799995</v>
      </c>
      <c r="I81" s="57"/>
      <c r="J81" s="355">
        <v>0</v>
      </c>
      <c r="K81" s="57"/>
      <c r="L81" s="355">
        <v>0</v>
      </c>
      <c r="M81" s="57"/>
      <c r="N81" s="355">
        <v>0</v>
      </c>
      <c r="O81" s="355"/>
      <c r="P81" s="355">
        <v>0</v>
      </c>
      <c r="Q81" s="38"/>
      <c r="R81" s="57">
        <v>141368</v>
      </c>
      <c r="S81" s="57"/>
      <c r="T81" s="132">
        <v>49000</v>
      </c>
      <c r="U81" s="57"/>
      <c r="V81" s="274">
        <v>7433580545</v>
      </c>
      <c r="W81" s="57"/>
      <c r="X81" s="57">
        <v>6885816159.6000004</v>
      </c>
      <c r="Y81" s="308"/>
      <c r="Z81" s="352">
        <v>0.30928000776851483</v>
      </c>
      <c r="AA81" s="50"/>
      <c r="AB81" s="57"/>
      <c r="AC81" s="283"/>
      <c r="AD81" s="37"/>
      <c r="AE81" s="111"/>
      <c r="AF81" s="111"/>
      <c r="AG81" s="111"/>
      <c r="AH81" s="111"/>
    </row>
    <row r="82" spans="2:34" s="9" customFormat="1" ht="18.75">
      <c r="B82" s="32" t="s">
        <v>125</v>
      </c>
      <c r="C82" s="18"/>
      <c r="D82" s="57">
        <v>1900000</v>
      </c>
      <c r="E82" s="57"/>
      <c r="F82" s="57">
        <v>7445533543</v>
      </c>
      <c r="G82" s="57"/>
      <c r="H82" s="57">
        <v>7097715810</v>
      </c>
      <c r="I82" s="57"/>
      <c r="J82" s="355">
        <v>0</v>
      </c>
      <c r="K82" s="57"/>
      <c r="L82" s="355">
        <v>0</v>
      </c>
      <c r="M82" s="57"/>
      <c r="N82" s="355">
        <v>0</v>
      </c>
      <c r="O82" s="355"/>
      <c r="P82" s="355">
        <v>0</v>
      </c>
      <c r="Q82" s="38"/>
      <c r="R82" s="57">
        <v>1900000</v>
      </c>
      <c r="S82" s="57"/>
      <c r="T82" s="132">
        <v>3643</v>
      </c>
      <c r="U82" s="57"/>
      <c r="V82" s="274">
        <v>7445533543</v>
      </c>
      <c r="W82" s="57"/>
      <c r="X82" s="57">
        <v>6880515885</v>
      </c>
      <c r="Y82" s="308"/>
      <c r="Z82" s="352">
        <v>0.3090419431830731</v>
      </c>
      <c r="AA82" s="50"/>
      <c r="AB82" s="57"/>
      <c r="AC82" s="283"/>
      <c r="AD82" s="37"/>
      <c r="AE82" s="111"/>
      <c r="AF82" s="111"/>
      <c r="AG82" s="111"/>
      <c r="AH82" s="111"/>
    </row>
    <row r="83" spans="2:34" s="9" customFormat="1" ht="18.75">
      <c r="B83" s="32" t="s">
        <v>167</v>
      </c>
      <c r="D83" s="57">
        <v>880000</v>
      </c>
      <c r="E83" s="57"/>
      <c r="F83" s="57">
        <v>7463884849</v>
      </c>
      <c r="G83" s="57"/>
      <c r="H83" s="57">
        <v>6438263040</v>
      </c>
      <c r="I83" s="57"/>
      <c r="J83" s="355">
        <v>0</v>
      </c>
      <c r="K83" s="57"/>
      <c r="L83" s="355">
        <v>0</v>
      </c>
      <c r="M83" s="57"/>
      <c r="N83" s="355">
        <v>0</v>
      </c>
      <c r="O83" s="355"/>
      <c r="P83" s="355">
        <v>0</v>
      </c>
      <c r="Q83" s="38"/>
      <c r="R83" s="57">
        <v>880000</v>
      </c>
      <c r="S83" s="57"/>
      <c r="T83" s="132">
        <v>7820</v>
      </c>
      <c r="U83" s="57"/>
      <c r="V83" s="274">
        <v>7463884849</v>
      </c>
      <c r="W83" s="57"/>
      <c r="X83" s="57">
        <v>6840654480</v>
      </c>
      <c r="Y83" s="308"/>
      <c r="Z83" s="352">
        <v>0.30725154748235778</v>
      </c>
      <c r="AA83" s="50"/>
      <c r="AB83" s="57"/>
      <c r="AC83" s="283"/>
      <c r="AD83" s="37"/>
      <c r="AE83" s="111"/>
      <c r="AF83" s="111"/>
      <c r="AG83" s="111"/>
      <c r="AH83" s="111"/>
    </row>
    <row r="84" spans="2:34" s="9" customFormat="1" ht="18.75">
      <c r="B84" s="32" t="s">
        <v>129</v>
      </c>
      <c r="D84" s="57">
        <v>1618000</v>
      </c>
      <c r="E84" s="57"/>
      <c r="F84" s="57">
        <v>7457233239</v>
      </c>
      <c r="G84" s="57"/>
      <c r="H84" s="57">
        <v>6970688148.6000004</v>
      </c>
      <c r="I84" s="57"/>
      <c r="J84" s="355">
        <v>0</v>
      </c>
      <c r="K84" s="57"/>
      <c r="L84" s="355">
        <v>0</v>
      </c>
      <c r="M84" s="57"/>
      <c r="N84" s="355">
        <v>0</v>
      </c>
      <c r="O84" s="355"/>
      <c r="P84" s="355">
        <v>0</v>
      </c>
      <c r="Q84" s="38"/>
      <c r="R84" s="57">
        <v>1618000</v>
      </c>
      <c r="S84" s="57"/>
      <c r="T84" s="132">
        <v>4220</v>
      </c>
      <c r="U84" s="57"/>
      <c r="V84" s="274">
        <v>7457233239</v>
      </c>
      <c r="W84" s="57"/>
      <c r="X84" s="57">
        <v>6787333638</v>
      </c>
      <c r="Y84" s="34"/>
      <c r="Z84" s="352">
        <v>0.304856614180952</v>
      </c>
      <c r="AA84" s="50"/>
      <c r="AB84" s="57"/>
      <c r="AC84" s="283"/>
      <c r="AD84" s="37"/>
      <c r="AE84" s="111"/>
      <c r="AF84" s="111"/>
      <c r="AG84" s="111"/>
      <c r="AH84" s="111"/>
    </row>
    <row r="85" spans="2:34" s="9" customFormat="1" ht="18.75">
      <c r="B85" s="32" t="s">
        <v>175</v>
      </c>
      <c r="D85" s="57">
        <v>1260000</v>
      </c>
      <c r="E85" s="57"/>
      <c r="F85" s="57">
        <v>7463146324</v>
      </c>
      <c r="G85" s="57"/>
      <c r="H85" s="57">
        <v>7339667580</v>
      </c>
      <c r="I85" s="57"/>
      <c r="J85" s="355">
        <v>0</v>
      </c>
      <c r="K85" s="57"/>
      <c r="L85" s="355">
        <v>0</v>
      </c>
      <c r="M85" s="57"/>
      <c r="N85" s="355">
        <v>0</v>
      </c>
      <c r="O85" s="355"/>
      <c r="P85" s="355">
        <v>0</v>
      </c>
      <c r="Q85" s="38"/>
      <c r="R85" s="57">
        <v>1260000</v>
      </c>
      <c r="S85" s="57"/>
      <c r="T85" s="132">
        <v>5390</v>
      </c>
      <c r="U85" s="57"/>
      <c r="V85" s="274">
        <v>7463146324</v>
      </c>
      <c r="W85" s="57"/>
      <c r="X85" s="57">
        <v>6750991170</v>
      </c>
      <c r="Y85" s="34"/>
      <c r="Z85" s="352">
        <v>0.30322427336254426</v>
      </c>
      <c r="AA85" s="50"/>
      <c r="AB85" s="57"/>
      <c r="AC85" s="283"/>
      <c r="AD85" s="37"/>
      <c r="AE85" s="111"/>
      <c r="AF85" s="111"/>
      <c r="AG85" s="111"/>
      <c r="AH85" s="111"/>
    </row>
    <row r="86" spans="2:34" s="9" customFormat="1" ht="18.75">
      <c r="B86" s="32" t="s">
        <v>134</v>
      </c>
      <c r="D86" s="57">
        <v>2560000</v>
      </c>
      <c r="E86" s="57"/>
      <c r="F86" s="57">
        <v>7440011312</v>
      </c>
      <c r="G86" s="57"/>
      <c r="H86" s="57">
        <v>6341561856</v>
      </c>
      <c r="I86" s="57"/>
      <c r="J86" s="355">
        <v>0</v>
      </c>
      <c r="K86" s="57"/>
      <c r="L86" s="355">
        <v>0</v>
      </c>
      <c r="M86" s="57"/>
      <c r="N86" s="355">
        <v>0</v>
      </c>
      <c r="O86" s="355"/>
      <c r="P86" s="355">
        <v>0</v>
      </c>
      <c r="Q86" s="38"/>
      <c r="R86" s="57">
        <v>2560000</v>
      </c>
      <c r="S86" s="57"/>
      <c r="T86" s="132">
        <v>2646</v>
      </c>
      <c r="U86" s="57"/>
      <c r="V86" s="274">
        <v>7440011312</v>
      </c>
      <c r="W86" s="57"/>
      <c r="X86" s="57">
        <v>6733456128</v>
      </c>
      <c r="Y86" s="308"/>
      <c r="Z86" s="352">
        <v>0.30243667784731687</v>
      </c>
      <c r="AA86" s="50"/>
      <c r="AB86" s="57"/>
      <c r="AC86" s="283"/>
      <c r="AD86" s="37"/>
      <c r="AE86" s="111"/>
      <c r="AF86" s="111"/>
      <c r="AG86" s="111"/>
      <c r="AH86" s="111"/>
    </row>
    <row r="87" spans="2:34" s="9" customFormat="1" ht="18.75">
      <c r="B87" s="32" t="s">
        <v>171</v>
      </c>
      <c r="D87" s="57">
        <v>2125333</v>
      </c>
      <c r="E87" s="57"/>
      <c r="F87" s="57">
        <v>7455772088</v>
      </c>
      <c r="G87" s="57"/>
      <c r="H87" s="57">
        <v>7024685168.2612495</v>
      </c>
      <c r="I87" s="57"/>
      <c r="J87" s="355">
        <v>0</v>
      </c>
      <c r="K87" s="57"/>
      <c r="L87" s="355">
        <v>0</v>
      </c>
      <c r="M87" s="57"/>
      <c r="N87" s="355">
        <v>0</v>
      </c>
      <c r="O87" s="355"/>
      <c r="P87" s="355">
        <v>0</v>
      </c>
      <c r="Q87" s="38"/>
      <c r="R87" s="57">
        <v>2125333</v>
      </c>
      <c r="S87" s="57"/>
      <c r="T87" s="132">
        <v>3183</v>
      </c>
      <c r="U87" s="57"/>
      <c r="V87" s="274">
        <v>7455772088</v>
      </c>
      <c r="W87" s="57"/>
      <c r="X87" s="57">
        <v>6724683576.1129503</v>
      </c>
      <c r="Y87" s="34"/>
      <c r="Z87" s="352">
        <v>0.30204265412479941</v>
      </c>
      <c r="AA87" s="50"/>
      <c r="AB87" s="57"/>
      <c r="AC87" s="283"/>
      <c r="AD87" s="37"/>
      <c r="AE87" s="111"/>
      <c r="AF87" s="111"/>
      <c r="AG87" s="111"/>
      <c r="AH87" s="111"/>
    </row>
    <row r="88" spans="2:34" s="9" customFormat="1" ht="18.75">
      <c r="B88" s="32" t="s">
        <v>89</v>
      </c>
      <c r="D88" s="57">
        <v>285000</v>
      </c>
      <c r="E88" s="57"/>
      <c r="F88" s="57">
        <v>7435733432</v>
      </c>
      <c r="G88" s="57"/>
      <c r="H88" s="57">
        <v>6484834282.5</v>
      </c>
      <c r="I88" s="57"/>
      <c r="J88" s="355">
        <v>0</v>
      </c>
      <c r="K88" s="57"/>
      <c r="L88" s="355">
        <v>0</v>
      </c>
      <c r="M88" s="57"/>
      <c r="N88" s="355">
        <v>0</v>
      </c>
      <c r="O88" s="355"/>
      <c r="P88" s="355">
        <v>0</v>
      </c>
      <c r="Q88" s="38"/>
      <c r="R88" s="57">
        <v>285000</v>
      </c>
      <c r="S88" s="57"/>
      <c r="T88" s="132">
        <v>23730</v>
      </c>
      <c r="U88" s="57"/>
      <c r="V88" s="274">
        <v>7435733432</v>
      </c>
      <c r="W88" s="57"/>
      <c r="X88" s="57">
        <v>6722809852.5</v>
      </c>
      <c r="Y88" s="308"/>
      <c r="Z88" s="352">
        <v>0.30195849485592879</v>
      </c>
      <c r="AA88" s="50"/>
      <c r="AB88" s="57"/>
      <c r="AC88" s="283"/>
      <c r="AD88" s="37"/>
      <c r="AE88" s="111"/>
      <c r="AF88" s="111"/>
      <c r="AG88" s="111"/>
      <c r="AH88" s="111"/>
    </row>
    <row r="89" spans="2:34" s="9" customFormat="1" ht="18.75">
      <c r="B89" s="32" t="s">
        <v>156</v>
      </c>
      <c r="D89" s="57">
        <v>1036000</v>
      </c>
      <c r="E89" s="57"/>
      <c r="F89" s="57">
        <v>7461370063</v>
      </c>
      <c r="G89" s="57"/>
      <c r="H89" s="57">
        <v>7610486562</v>
      </c>
      <c r="I89" s="57"/>
      <c r="J89" s="355">
        <v>0</v>
      </c>
      <c r="K89" s="57"/>
      <c r="L89" s="355">
        <v>0</v>
      </c>
      <c r="M89" s="57"/>
      <c r="N89" s="355">
        <v>0</v>
      </c>
      <c r="O89" s="355"/>
      <c r="P89" s="355">
        <v>0</v>
      </c>
      <c r="Q89" s="38"/>
      <c r="R89" s="57">
        <v>1036000</v>
      </c>
      <c r="S89" s="57"/>
      <c r="T89" s="132">
        <v>6380</v>
      </c>
      <c r="U89" s="57"/>
      <c r="V89" s="274">
        <v>7461370063</v>
      </c>
      <c r="W89" s="57"/>
      <c r="X89" s="57">
        <v>6570352404</v>
      </c>
      <c r="Y89" s="34"/>
      <c r="Z89" s="352">
        <v>0.29511078940409069</v>
      </c>
      <c r="AA89" s="50"/>
      <c r="AB89" s="57"/>
      <c r="AC89" s="283"/>
      <c r="AD89" s="37"/>
      <c r="AE89" s="111"/>
      <c r="AF89" s="111"/>
      <c r="AG89" s="111"/>
      <c r="AH89" s="111"/>
    </row>
    <row r="90" spans="2:34" s="9" customFormat="1" ht="18.75">
      <c r="B90" s="32" t="s">
        <v>98</v>
      </c>
      <c r="D90" s="57">
        <v>1303000</v>
      </c>
      <c r="E90" s="57"/>
      <c r="F90" s="57">
        <v>7436289171</v>
      </c>
      <c r="G90" s="57"/>
      <c r="H90" s="57">
        <v>6735285180</v>
      </c>
      <c r="I90" s="57"/>
      <c r="J90" s="355">
        <v>0</v>
      </c>
      <c r="K90" s="57"/>
      <c r="L90" s="355">
        <v>0</v>
      </c>
      <c r="M90" s="57"/>
      <c r="N90" s="355">
        <v>0</v>
      </c>
      <c r="O90" s="355"/>
      <c r="P90" s="355">
        <v>0</v>
      </c>
      <c r="Q90" s="38"/>
      <c r="R90" s="57">
        <v>1303000</v>
      </c>
      <c r="S90" s="57"/>
      <c r="T90" s="132">
        <v>5050</v>
      </c>
      <c r="U90" s="57"/>
      <c r="V90" s="274">
        <v>7436289171</v>
      </c>
      <c r="W90" s="57"/>
      <c r="X90" s="57">
        <v>6540998107.5</v>
      </c>
      <c r="Y90" s="308"/>
      <c r="Z90" s="352">
        <v>0.29379232593670607</v>
      </c>
      <c r="AA90" s="50"/>
      <c r="AB90" s="57"/>
      <c r="AC90" s="283"/>
      <c r="AD90" s="37"/>
      <c r="AE90" s="111"/>
      <c r="AF90" s="111"/>
      <c r="AG90" s="111"/>
      <c r="AH90" s="111"/>
    </row>
    <row r="91" spans="2:34" s="9" customFormat="1" ht="18.75">
      <c r="B91" s="32" t="s">
        <v>81</v>
      </c>
      <c r="D91" s="57">
        <v>3028300</v>
      </c>
      <c r="E91" s="57"/>
      <c r="F91" s="57">
        <v>7416363247</v>
      </c>
      <c r="G91" s="57"/>
      <c r="H91" s="57">
        <v>6463074627.4049997</v>
      </c>
      <c r="I91" s="57"/>
      <c r="J91" s="355">
        <v>0</v>
      </c>
      <c r="K91" s="57"/>
      <c r="L91" s="355">
        <v>0</v>
      </c>
      <c r="M91" s="57"/>
      <c r="N91" s="355">
        <v>0</v>
      </c>
      <c r="O91" s="355"/>
      <c r="P91" s="355">
        <v>0</v>
      </c>
      <c r="Q91" s="38"/>
      <c r="R91" s="57">
        <v>3028300</v>
      </c>
      <c r="S91" s="57"/>
      <c r="T91" s="132">
        <v>2103</v>
      </c>
      <c r="U91" s="57"/>
      <c r="V91" s="274">
        <v>7416363247</v>
      </c>
      <c r="W91" s="57"/>
      <c r="X91" s="57">
        <v>6330622236.3450003</v>
      </c>
      <c r="Y91" s="308"/>
      <c r="Z91" s="352">
        <v>0.28434318446138296</v>
      </c>
      <c r="AA91" s="50"/>
      <c r="AB91" s="57"/>
      <c r="AC91" s="283"/>
      <c r="AD91" s="37"/>
      <c r="AE91" s="111"/>
      <c r="AF91" s="111"/>
      <c r="AG91" s="111"/>
      <c r="AH91" s="111"/>
    </row>
    <row r="92" spans="2:34" s="9" customFormat="1" ht="18.75">
      <c r="B92" s="32" t="s">
        <v>120</v>
      </c>
      <c r="D92" s="57">
        <v>134139</v>
      </c>
      <c r="E92" s="57"/>
      <c r="F92" s="57">
        <v>7459821480</v>
      </c>
      <c r="G92" s="57"/>
      <c r="H92" s="57">
        <v>6667043647.5</v>
      </c>
      <c r="I92" s="57"/>
      <c r="J92" s="355">
        <v>0</v>
      </c>
      <c r="K92" s="57"/>
      <c r="L92" s="355">
        <v>0</v>
      </c>
      <c r="M92" s="57"/>
      <c r="N92" s="355">
        <v>0</v>
      </c>
      <c r="O92" s="355"/>
      <c r="P92" s="355">
        <v>0</v>
      </c>
      <c r="Q92" s="38"/>
      <c r="R92" s="57">
        <v>134139</v>
      </c>
      <c r="S92" s="57"/>
      <c r="T92" s="132">
        <v>42850</v>
      </c>
      <c r="U92" s="57"/>
      <c r="V92" s="274">
        <v>7459821480</v>
      </c>
      <c r="W92" s="57"/>
      <c r="X92" s="57">
        <v>5713656405.9075003</v>
      </c>
      <c r="Y92" s="34"/>
      <c r="Z92" s="352">
        <v>0.25663184387257132</v>
      </c>
      <c r="AA92" s="50"/>
      <c r="AB92" s="57"/>
      <c r="AC92" s="283"/>
      <c r="AD92" s="37"/>
      <c r="AE92" s="111"/>
      <c r="AF92" s="111"/>
      <c r="AG92" s="111"/>
      <c r="AH92" s="111"/>
    </row>
    <row r="93" spans="2:34" s="9" customFormat="1" ht="18.75">
      <c r="B93" s="32" t="s">
        <v>161</v>
      </c>
      <c r="C93" s="18"/>
      <c r="D93" s="57">
        <v>46400</v>
      </c>
      <c r="E93" s="57"/>
      <c r="F93" s="57">
        <v>7418476299</v>
      </c>
      <c r="G93" s="57"/>
      <c r="H93" s="57">
        <v>4745228889.6000004</v>
      </c>
      <c r="I93" s="57"/>
      <c r="J93" s="57">
        <v>139200</v>
      </c>
      <c r="K93" s="57"/>
      <c r="L93" s="355">
        <v>0</v>
      </c>
      <c r="M93" s="57"/>
      <c r="N93" s="355">
        <v>0</v>
      </c>
      <c r="O93" s="355"/>
      <c r="P93" s="355">
        <v>0</v>
      </c>
      <c r="Q93" s="38"/>
      <c r="R93" s="57">
        <v>185600</v>
      </c>
      <c r="S93" s="57"/>
      <c r="T93" s="132">
        <v>25040</v>
      </c>
      <c r="U93" s="57"/>
      <c r="V93" s="274">
        <v>7418476299</v>
      </c>
      <c r="W93" s="57"/>
      <c r="X93" s="57">
        <v>4619771827.1999998</v>
      </c>
      <c r="Y93" s="308"/>
      <c r="Z93" s="352">
        <v>0.20749945009978041</v>
      </c>
      <c r="AA93" s="50"/>
      <c r="AB93" s="57"/>
      <c r="AC93" s="283"/>
      <c r="AD93" s="37"/>
      <c r="AE93" s="111"/>
      <c r="AF93" s="111"/>
      <c r="AG93" s="111"/>
      <c r="AH93" s="111"/>
    </row>
    <row r="94" spans="2:34" s="9" customFormat="1" ht="18.75">
      <c r="B94" s="32" t="s">
        <v>142</v>
      </c>
      <c r="D94" s="57">
        <v>300464</v>
      </c>
      <c r="E94" s="57"/>
      <c r="F94" s="57">
        <v>2525412875</v>
      </c>
      <c r="G94" s="57"/>
      <c r="H94" s="57">
        <v>2840411034.7919998</v>
      </c>
      <c r="I94" s="57"/>
      <c r="J94" s="355">
        <v>0</v>
      </c>
      <c r="K94" s="355"/>
      <c r="L94" s="355">
        <v>0</v>
      </c>
      <c r="M94" s="57"/>
      <c r="N94" s="355">
        <v>0</v>
      </c>
      <c r="O94" s="355"/>
      <c r="P94" s="355">
        <v>0</v>
      </c>
      <c r="Q94" s="38"/>
      <c r="R94" s="57">
        <v>300464</v>
      </c>
      <c r="S94" s="57"/>
      <c r="T94" s="132">
        <v>10100</v>
      </c>
      <c r="U94" s="57"/>
      <c r="V94" s="274">
        <v>2525412875</v>
      </c>
      <c r="W94" s="57"/>
      <c r="X94" s="57">
        <v>3016630015.9200001</v>
      </c>
      <c r="Y94" s="308"/>
      <c r="Z94" s="352">
        <v>0.13549350333115343</v>
      </c>
      <c r="AA94" s="50"/>
      <c r="AB94" s="57"/>
      <c r="AC94" s="283"/>
      <c r="AD94" s="37"/>
      <c r="AE94" s="111"/>
      <c r="AF94" s="111"/>
      <c r="AG94" s="111"/>
      <c r="AH94" s="111"/>
    </row>
    <row r="95" spans="2:34" s="9" customFormat="1" ht="18.75">
      <c r="B95" s="32" t="s">
        <v>166</v>
      </c>
      <c r="C95" s="18"/>
      <c r="D95" s="57">
        <v>139685</v>
      </c>
      <c r="E95" s="57"/>
      <c r="F95" s="57">
        <v>2288275221</v>
      </c>
      <c r="G95" s="57"/>
      <c r="H95" s="57">
        <v>2370235633.4475002</v>
      </c>
      <c r="I95" s="57"/>
      <c r="J95" s="355">
        <v>0</v>
      </c>
      <c r="K95" s="355"/>
      <c r="L95" s="355">
        <v>0</v>
      </c>
      <c r="M95" s="57"/>
      <c r="N95" s="355">
        <v>0</v>
      </c>
      <c r="O95" s="355"/>
      <c r="P95" s="355">
        <v>0</v>
      </c>
      <c r="Q95" s="38"/>
      <c r="R95" s="57">
        <v>139685</v>
      </c>
      <c r="S95" s="57"/>
      <c r="T95" s="132">
        <v>18730</v>
      </c>
      <c r="U95" s="57"/>
      <c r="V95" s="274">
        <v>2288275221</v>
      </c>
      <c r="W95" s="57"/>
      <c r="X95" s="57">
        <v>2600733064.7024999</v>
      </c>
      <c r="Y95" s="34"/>
      <c r="Z95" s="352">
        <v>0.1168132758429246</v>
      </c>
      <c r="AA95" s="50"/>
      <c r="AB95" s="57"/>
      <c r="AC95" s="283"/>
      <c r="AD95" s="37"/>
      <c r="AE95" s="111"/>
      <c r="AF95" s="111"/>
      <c r="AG95" s="111"/>
      <c r="AH95" s="111"/>
    </row>
    <row r="96" spans="2:34" s="9" customFormat="1" ht="18.75">
      <c r="B96" s="32" t="s">
        <v>210</v>
      </c>
      <c r="D96" s="57">
        <v>141561</v>
      </c>
      <c r="E96" s="57"/>
      <c r="F96" s="57">
        <v>2528692670</v>
      </c>
      <c r="G96" s="57"/>
      <c r="H96" s="57">
        <v>2577966804.756</v>
      </c>
      <c r="I96" s="57"/>
      <c r="J96" s="355">
        <v>0</v>
      </c>
      <c r="K96" s="355"/>
      <c r="L96" s="355">
        <v>0</v>
      </c>
      <c r="M96" s="57"/>
      <c r="N96" s="355">
        <v>0</v>
      </c>
      <c r="O96" s="355"/>
      <c r="P96" s="355">
        <v>0</v>
      </c>
      <c r="Q96" s="38"/>
      <c r="R96" s="57">
        <v>141561</v>
      </c>
      <c r="S96" s="57"/>
      <c r="T96" s="132">
        <v>17720</v>
      </c>
      <c r="U96" s="57"/>
      <c r="V96" s="274">
        <v>2528692670</v>
      </c>
      <c r="W96" s="57"/>
      <c r="X96" s="57">
        <v>2493535577.526</v>
      </c>
      <c r="Y96" s="308"/>
      <c r="Z96" s="352">
        <v>0.1119984450518802</v>
      </c>
      <c r="AA96" s="50"/>
      <c r="AB96" s="57"/>
      <c r="AC96" s="283"/>
      <c r="AD96" s="37"/>
      <c r="AE96" s="111"/>
      <c r="AF96" s="111"/>
      <c r="AG96" s="111"/>
      <c r="AH96" s="111"/>
    </row>
    <row r="97" spans="2:34" s="9" customFormat="1" ht="18.75">
      <c r="B97" s="32" t="s">
        <v>132</v>
      </c>
      <c r="D97" s="57">
        <v>5951000</v>
      </c>
      <c r="E97" s="57"/>
      <c r="F97" s="57">
        <v>7434558327</v>
      </c>
      <c r="G97" s="57"/>
      <c r="H97" s="57">
        <v>7560126000.8999996</v>
      </c>
      <c r="I97" s="57"/>
      <c r="J97" s="355">
        <v>0</v>
      </c>
      <c r="K97" s="355"/>
      <c r="L97" s="355">
        <v>0</v>
      </c>
      <c r="M97" s="57"/>
      <c r="N97" s="274">
        <v>5951000</v>
      </c>
      <c r="O97" s="274"/>
      <c r="P97" s="274">
        <v>7434558327</v>
      </c>
      <c r="Q97" s="38"/>
      <c r="R97" s="355">
        <v>0</v>
      </c>
      <c r="S97" s="355"/>
      <c r="T97" s="357">
        <v>0</v>
      </c>
      <c r="U97" s="355"/>
      <c r="V97" s="355">
        <v>0</v>
      </c>
      <c r="W97" s="355"/>
      <c r="X97" s="355">
        <v>0</v>
      </c>
      <c r="Y97" s="34"/>
      <c r="Z97" s="352">
        <v>0</v>
      </c>
      <c r="AA97" s="50"/>
      <c r="AB97" s="57"/>
      <c r="AC97" s="283"/>
      <c r="AD97" s="37"/>
      <c r="AE97" s="111"/>
      <c r="AF97" s="111"/>
      <c r="AG97" s="111"/>
      <c r="AH97" s="111"/>
    </row>
    <row r="98" spans="2:34" s="9" customFormat="1" ht="18.75">
      <c r="B98" s="32" t="s">
        <v>146</v>
      </c>
      <c r="D98" s="57">
        <v>6600000</v>
      </c>
      <c r="E98" s="57"/>
      <c r="F98" s="57">
        <v>10001672946</v>
      </c>
      <c r="G98" s="57"/>
      <c r="H98" s="57">
        <v>9932945220</v>
      </c>
      <c r="I98" s="57"/>
      <c r="J98" s="355">
        <v>0</v>
      </c>
      <c r="K98" s="355"/>
      <c r="L98" s="355">
        <v>0</v>
      </c>
      <c r="M98" s="57"/>
      <c r="N98" s="274">
        <v>6600000</v>
      </c>
      <c r="O98" s="274"/>
      <c r="P98" s="274">
        <v>10001672946</v>
      </c>
      <c r="Q98" s="38"/>
      <c r="R98" s="355">
        <v>0</v>
      </c>
      <c r="S98" s="355"/>
      <c r="T98" s="357">
        <v>0</v>
      </c>
      <c r="U98" s="355"/>
      <c r="V98" s="355">
        <v>0</v>
      </c>
      <c r="W98" s="355"/>
      <c r="X98" s="355">
        <v>0</v>
      </c>
      <c r="Y98" s="34"/>
      <c r="Z98" s="352">
        <v>0</v>
      </c>
      <c r="AA98" s="50"/>
      <c r="AB98" s="57"/>
      <c r="AC98" s="283"/>
      <c r="AD98" s="37"/>
      <c r="AE98" s="111"/>
      <c r="AF98" s="111"/>
      <c r="AG98" s="111"/>
      <c r="AH98" s="111"/>
    </row>
    <row r="99" spans="2:34" s="9" customFormat="1" ht="18.75">
      <c r="B99" s="32" t="s">
        <v>209</v>
      </c>
      <c r="D99" s="57">
        <v>837800</v>
      </c>
      <c r="E99" s="57"/>
      <c r="F99" s="57">
        <v>7026628600</v>
      </c>
      <c r="G99" s="57"/>
      <c r="H99" s="57">
        <v>6462645098.3999996</v>
      </c>
      <c r="I99" s="57"/>
      <c r="J99" s="355">
        <v>0</v>
      </c>
      <c r="K99" s="355"/>
      <c r="L99" s="355">
        <v>0</v>
      </c>
      <c r="M99" s="57"/>
      <c r="N99" s="274">
        <v>837800</v>
      </c>
      <c r="O99" s="274"/>
      <c r="P99" s="274">
        <v>7026628600</v>
      </c>
      <c r="Q99" s="38"/>
      <c r="R99" s="355">
        <v>0</v>
      </c>
      <c r="S99" s="355"/>
      <c r="T99" s="357">
        <v>0</v>
      </c>
      <c r="U99" s="355"/>
      <c r="V99" s="355">
        <v>0</v>
      </c>
      <c r="W99" s="355"/>
      <c r="X99" s="355">
        <v>0</v>
      </c>
      <c r="Y99" s="34"/>
      <c r="Z99" s="352">
        <v>0</v>
      </c>
      <c r="AA99" s="50"/>
      <c r="AB99" s="57"/>
      <c r="AC99" s="283"/>
      <c r="AD99" s="37"/>
      <c r="AE99" s="111"/>
      <c r="AF99" s="111"/>
      <c r="AG99" s="111"/>
      <c r="AH99" s="111"/>
    </row>
    <row r="100" spans="2:34">
      <c r="B100" s="32" t="s">
        <v>181</v>
      </c>
      <c r="C100" s="9"/>
      <c r="D100" s="57">
        <v>1455470</v>
      </c>
      <c r="E100" s="57"/>
      <c r="F100" s="57">
        <v>19913515398</v>
      </c>
      <c r="G100" s="57"/>
      <c r="H100" s="57">
        <v>21354914913.66</v>
      </c>
      <c r="I100" s="57"/>
      <c r="J100" s="355">
        <v>0</v>
      </c>
      <c r="K100" s="355"/>
      <c r="L100" s="355">
        <v>0</v>
      </c>
      <c r="M100" s="57"/>
      <c r="N100" s="274">
        <v>1455470</v>
      </c>
      <c r="O100" s="274"/>
      <c r="P100" s="274">
        <v>19913515398</v>
      </c>
      <c r="Q100" s="38"/>
      <c r="R100" s="355">
        <v>0</v>
      </c>
      <c r="S100" s="355"/>
      <c r="T100" s="357">
        <v>0</v>
      </c>
      <c r="U100" s="355"/>
      <c r="V100" s="355">
        <v>0</v>
      </c>
      <c r="W100" s="355"/>
      <c r="X100" s="355">
        <v>0</v>
      </c>
      <c r="Y100" s="274"/>
      <c r="Z100" s="352">
        <v>0</v>
      </c>
      <c r="AE100" s="111"/>
      <c r="AH100" s="110"/>
    </row>
    <row r="101" spans="2:34">
      <c r="B101" s="32" t="s">
        <v>78</v>
      </c>
      <c r="C101" s="9"/>
      <c r="D101" s="57">
        <v>1796000</v>
      </c>
      <c r="E101" s="57"/>
      <c r="F101" s="58">
        <v>11010155509</v>
      </c>
      <c r="G101" s="58"/>
      <c r="H101" s="58">
        <v>10479792006</v>
      </c>
      <c r="I101" s="58"/>
      <c r="J101" s="356">
        <v>0</v>
      </c>
      <c r="K101" s="356"/>
      <c r="L101" s="356">
        <v>0</v>
      </c>
      <c r="M101" s="58"/>
      <c r="N101" s="339">
        <v>1796000</v>
      </c>
      <c r="O101" s="339"/>
      <c r="P101" s="339">
        <v>11010155509</v>
      </c>
      <c r="Q101" s="38"/>
      <c r="R101" s="355">
        <v>0</v>
      </c>
      <c r="S101" s="355"/>
      <c r="T101" s="357">
        <v>0</v>
      </c>
      <c r="U101" s="355"/>
      <c r="V101" s="355">
        <v>0</v>
      </c>
      <c r="W101" s="355"/>
      <c r="X101" s="355">
        <v>0</v>
      </c>
      <c r="Y101" s="274"/>
      <c r="Z101" s="352">
        <v>0</v>
      </c>
    </row>
    <row r="102" spans="2:34" ht="15.75" customHeight="1" thickBot="1">
      <c r="B102" s="290"/>
      <c r="F102" s="83">
        <f>SUM(F9:F101)</f>
        <v>1829321611188</v>
      </c>
      <c r="G102" s="63"/>
      <c r="H102" s="83">
        <f>SUM(H9:H101)</f>
        <v>2065468966363.3806</v>
      </c>
      <c r="I102" s="53"/>
      <c r="J102" s="83">
        <f>SUM(J9:J101)</f>
        <v>47356424</v>
      </c>
      <c r="K102" s="53"/>
      <c r="L102" s="83">
        <f>SUM(L9:L101)</f>
        <v>122340110094</v>
      </c>
      <c r="M102" s="53"/>
      <c r="N102" s="83">
        <f>SUM(N9:N101)</f>
        <v>19260270</v>
      </c>
      <c r="O102" s="53"/>
      <c r="P102" s="83">
        <f>SUM(P9:P101)</f>
        <v>69243880498</v>
      </c>
      <c r="R102" s="83">
        <f>SUM(R9:R101)</f>
        <v>453776754</v>
      </c>
      <c r="V102" s="83">
        <f>SUM(V9:V101)</f>
        <v>1882417840784</v>
      </c>
      <c r="W102" s="63"/>
      <c r="X102" s="83">
        <f>SUM(X9:X101)</f>
        <v>2111105429330.0779</v>
      </c>
      <c r="Z102" s="353">
        <f>SUM(Z9:Z101)</f>
        <v>94.821396396573078</v>
      </c>
    </row>
    <row r="103" spans="2:34" ht="15.75" customHeight="1" thickTop="1">
      <c r="F103" s="14"/>
      <c r="G103" s="14"/>
      <c r="H103" s="14"/>
      <c r="I103" s="8"/>
      <c r="K103" s="8"/>
      <c r="M103" s="8"/>
      <c r="O103" s="337"/>
      <c r="R103" s="9"/>
      <c r="V103" s="65"/>
      <c r="W103" s="9"/>
      <c r="X103" s="65"/>
      <c r="Z103" s="362"/>
    </row>
    <row r="104" spans="2:34" ht="17.25" customHeight="1">
      <c r="I104" s="8"/>
      <c r="K104" s="8"/>
      <c r="L104" s="14"/>
      <c r="M104" s="8"/>
      <c r="X104" s="282"/>
    </row>
    <row r="105" spans="2:34" ht="15.75" customHeight="1">
      <c r="F105" s="14"/>
      <c r="H105" s="14"/>
      <c r="J105" s="8"/>
      <c r="L105" s="14"/>
      <c r="N105" s="337"/>
      <c r="P105" s="53"/>
      <c r="Q105" s="8"/>
      <c r="R105" s="8"/>
      <c r="T105" s="133"/>
      <c r="X105" s="103"/>
      <c r="AA105" s="32" t="s">
        <v>99</v>
      </c>
    </row>
    <row r="106" spans="2:34" ht="15.75" customHeight="1">
      <c r="F106" s="14"/>
      <c r="H106" s="14"/>
      <c r="P106" s="337"/>
      <c r="Q106" s="8"/>
      <c r="R106" s="338"/>
      <c r="V106" s="103"/>
      <c r="X106" s="70"/>
    </row>
    <row r="107" spans="2:34" ht="15.75" customHeight="1">
      <c r="F107" s="14"/>
      <c r="H107" s="338"/>
      <c r="T107" s="134"/>
      <c r="X107" s="103"/>
    </row>
    <row r="108" spans="2:34" ht="15.75" customHeight="1">
      <c r="F108" s="14"/>
      <c r="H108" s="14"/>
      <c r="S108" s="14"/>
      <c r="T108" s="133"/>
      <c r="U108" s="14"/>
      <c r="V108" s="47"/>
      <c r="X108" s="103"/>
    </row>
    <row r="109" spans="2:34" ht="15.75" customHeight="1">
      <c r="F109" s="14"/>
      <c r="H109" s="14"/>
      <c r="S109" s="14"/>
      <c r="T109" s="133"/>
      <c r="U109" s="14"/>
      <c r="V109" s="103"/>
      <c r="X109" s="103"/>
    </row>
    <row r="110" spans="2:34" ht="15.75" customHeight="1">
      <c r="F110" s="14"/>
      <c r="H110" s="14"/>
      <c r="R110" s="14"/>
      <c r="S110" s="14"/>
      <c r="T110" s="133"/>
      <c r="U110" s="14"/>
      <c r="V110" s="103"/>
      <c r="W110" s="14"/>
      <c r="X110" s="103"/>
    </row>
    <row r="111" spans="2:34">
      <c r="F111" s="14"/>
      <c r="H111" s="14"/>
      <c r="R111" s="14"/>
      <c r="S111" s="14"/>
      <c r="T111" s="133"/>
      <c r="U111" s="14"/>
      <c r="V111" s="103"/>
      <c r="W111" s="14"/>
      <c r="X111" s="103"/>
    </row>
    <row r="112" spans="2:34" ht="17.25">
      <c r="B112" s="31"/>
      <c r="C112" s="31"/>
      <c r="F112" s="14"/>
      <c r="H112" s="14"/>
      <c r="R112" s="14"/>
      <c r="S112" s="14"/>
      <c r="T112" s="133"/>
      <c r="U112" s="14"/>
      <c r="V112" s="103"/>
      <c r="W112" s="14"/>
      <c r="X112" s="103"/>
    </row>
    <row r="113" spans="4:24">
      <c r="R113" s="14"/>
      <c r="V113" s="103"/>
      <c r="W113" s="14"/>
      <c r="X113" s="103"/>
    </row>
    <row r="114" spans="4:24">
      <c r="R114" s="14"/>
      <c r="V114" s="103"/>
      <c r="W114" s="14"/>
      <c r="X114" s="103"/>
    </row>
    <row r="115" spans="4:24" ht="17.25">
      <c r="D115" s="31"/>
      <c r="E115" s="31"/>
      <c r="F115" s="31"/>
      <c r="G115" s="31"/>
      <c r="H115" s="31"/>
      <c r="I115" s="31"/>
      <c r="J115" s="31"/>
      <c r="K115" s="31"/>
      <c r="L115" s="57"/>
      <c r="M115" s="57"/>
      <c r="N115" s="132"/>
      <c r="O115" s="57"/>
      <c r="P115" s="57"/>
      <c r="Q115" s="57"/>
    </row>
    <row r="116" spans="4:24">
      <c r="L116" s="57"/>
      <c r="M116" s="57"/>
      <c r="N116" s="132"/>
      <c r="O116" s="57"/>
      <c r="P116" s="57"/>
      <c r="Q116" s="57"/>
    </row>
    <row r="117" spans="4:24">
      <c r="L117" s="57"/>
      <c r="M117" s="57"/>
      <c r="N117" s="132"/>
      <c r="O117" s="57"/>
      <c r="P117" s="57"/>
      <c r="Q117" s="57"/>
      <c r="R117" s="57"/>
    </row>
    <row r="118" spans="4:24">
      <c r="L118" s="57"/>
      <c r="M118" s="57"/>
      <c r="N118" s="132"/>
      <c r="O118" s="57"/>
      <c r="P118" s="57"/>
      <c r="Q118" s="57"/>
      <c r="R118" s="57"/>
    </row>
    <row r="119" spans="4:24">
      <c r="L119" s="57"/>
      <c r="M119" s="57"/>
      <c r="N119" s="132"/>
      <c r="O119" s="57"/>
      <c r="P119" s="57"/>
      <c r="Q119" s="57"/>
      <c r="R119" s="57"/>
    </row>
    <row r="120" spans="4:24">
      <c r="L120" s="57"/>
      <c r="M120" s="57"/>
      <c r="N120" s="132"/>
      <c r="O120" s="57"/>
      <c r="P120" s="57"/>
      <c r="Q120" s="57"/>
      <c r="R120" s="57"/>
    </row>
    <row r="121" spans="4:24">
      <c r="L121" s="57"/>
      <c r="M121" s="57"/>
      <c r="N121" s="132"/>
      <c r="O121" s="57"/>
      <c r="P121" s="57"/>
      <c r="Q121" s="57"/>
      <c r="R121" s="57"/>
    </row>
    <row r="122" spans="4:24">
      <c r="L122" s="57"/>
      <c r="M122" s="57"/>
      <c r="N122" s="132"/>
      <c r="O122" s="57"/>
      <c r="P122" s="57"/>
      <c r="Q122" s="57"/>
      <c r="R122" s="57"/>
    </row>
    <row r="123" spans="4:24">
      <c r="L123" s="57"/>
      <c r="M123" s="57"/>
      <c r="N123" s="132"/>
      <c r="O123" s="57"/>
      <c r="P123" s="57"/>
      <c r="Q123" s="57"/>
      <c r="R123" s="57"/>
    </row>
    <row r="124" spans="4:24">
      <c r="L124" s="57"/>
      <c r="M124" s="57"/>
      <c r="N124" s="132"/>
      <c r="O124" s="57"/>
      <c r="P124" s="57"/>
      <c r="Q124" s="57"/>
      <c r="R124" s="57"/>
    </row>
    <row r="125" spans="4:24">
      <c r="L125" s="57"/>
      <c r="M125" s="57"/>
      <c r="N125" s="132"/>
      <c r="O125" s="57"/>
      <c r="P125" s="57"/>
      <c r="Q125" s="57"/>
      <c r="R125" s="57"/>
    </row>
    <row r="126" spans="4:24">
      <c r="L126" s="57"/>
      <c r="M126" s="57"/>
      <c r="N126" s="132"/>
      <c r="O126" s="57"/>
      <c r="P126" s="57"/>
      <c r="Q126" s="57"/>
      <c r="R126" s="57"/>
    </row>
    <row r="127" spans="4:24">
      <c r="L127" s="57"/>
      <c r="M127" s="57"/>
      <c r="N127" s="132"/>
      <c r="O127" s="57"/>
      <c r="P127" s="57"/>
      <c r="Q127" s="57"/>
      <c r="R127" s="57"/>
    </row>
    <row r="128" spans="4:24">
      <c r="L128" s="57"/>
      <c r="M128" s="57"/>
      <c r="N128" s="132"/>
      <c r="O128" s="57"/>
      <c r="P128" s="57"/>
      <c r="Q128" s="57"/>
      <c r="R128" s="57"/>
    </row>
    <row r="129" spans="12:18">
      <c r="L129" s="57"/>
      <c r="M129" s="57"/>
      <c r="N129" s="132"/>
      <c r="O129" s="57"/>
      <c r="P129" s="57"/>
      <c r="Q129" s="57"/>
      <c r="R129" s="57"/>
    </row>
    <row r="130" spans="12:18">
      <c r="L130" s="57"/>
      <c r="M130" s="57"/>
      <c r="N130" s="132"/>
      <c r="O130" s="57"/>
      <c r="P130" s="57"/>
      <c r="Q130" s="57"/>
      <c r="R130" s="57"/>
    </row>
    <row r="131" spans="12:18">
      <c r="L131" s="57"/>
      <c r="M131" s="57"/>
      <c r="N131" s="132"/>
      <c r="O131" s="57"/>
      <c r="P131" s="57"/>
      <c r="Q131" s="57"/>
      <c r="R131" s="57"/>
    </row>
    <row r="132" spans="12:18">
      <c r="L132" s="57"/>
      <c r="M132" s="57"/>
      <c r="N132" s="132"/>
      <c r="O132" s="57"/>
      <c r="P132" s="57"/>
      <c r="Q132" s="57"/>
      <c r="R132" s="57"/>
    </row>
    <row r="133" spans="12:18">
      <c r="L133" s="57"/>
      <c r="M133" s="57"/>
      <c r="N133" s="132"/>
      <c r="O133" s="57"/>
      <c r="P133" s="57"/>
      <c r="Q133" s="57"/>
      <c r="R133" s="57"/>
    </row>
    <row r="134" spans="12:18">
      <c r="L134" s="57"/>
      <c r="M134" s="57"/>
      <c r="N134" s="132"/>
      <c r="O134" s="57"/>
      <c r="P134" s="57"/>
      <c r="Q134" s="57"/>
      <c r="R134" s="57"/>
    </row>
    <row r="135" spans="12:18">
      <c r="L135" s="57"/>
      <c r="M135" s="57"/>
      <c r="N135" s="132"/>
      <c r="O135" s="57"/>
      <c r="P135" s="57"/>
      <c r="Q135" s="57"/>
      <c r="R135" s="57"/>
    </row>
    <row r="136" spans="12:18">
      <c r="L136" s="57"/>
      <c r="M136" s="57"/>
      <c r="N136" s="132"/>
      <c r="O136" s="57"/>
      <c r="P136" s="57"/>
      <c r="Q136" s="57"/>
      <c r="R136" s="57"/>
    </row>
    <row r="137" spans="12:18">
      <c r="L137" s="57"/>
      <c r="M137" s="57"/>
      <c r="N137" s="132"/>
      <c r="O137" s="57"/>
      <c r="P137" s="57"/>
      <c r="Q137" s="57"/>
      <c r="R137" s="57"/>
    </row>
    <row r="138" spans="12:18">
      <c r="L138" s="57"/>
      <c r="M138" s="57"/>
      <c r="N138" s="132"/>
      <c r="O138" s="57"/>
      <c r="P138" s="57"/>
      <c r="Q138" s="57"/>
      <c r="R138" s="57"/>
    </row>
    <row r="139" spans="12:18">
      <c r="L139" s="57"/>
      <c r="M139" s="57"/>
      <c r="N139" s="132"/>
      <c r="O139" s="57"/>
      <c r="P139" s="57"/>
      <c r="Q139" s="57"/>
      <c r="R139" s="57"/>
    </row>
    <row r="140" spans="12:18">
      <c r="L140" s="57"/>
      <c r="M140" s="57"/>
      <c r="N140" s="132"/>
      <c r="O140" s="57"/>
      <c r="P140" s="57"/>
      <c r="Q140" s="57"/>
      <c r="R140" s="57"/>
    </row>
    <row r="141" spans="12:18">
      <c r="L141" s="57"/>
      <c r="M141" s="57"/>
      <c r="N141" s="132"/>
      <c r="O141" s="57"/>
      <c r="P141" s="57"/>
      <c r="Q141" s="57"/>
      <c r="R141" s="57"/>
    </row>
    <row r="142" spans="12:18">
      <c r="L142" s="57"/>
      <c r="M142" s="57"/>
      <c r="N142" s="132"/>
      <c r="O142" s="57"/>
      <c r="P142" s="57"/>
      <c r="Q142" s="57"/>
      <c r="R142" s="57"/>
    </row>
    <row r="143" spans="12:18">
      <c r="L143" s="57"/>
      <c r="M143" s="57"/>
      <c r="N143" s="132"/>
      <c r="O143" s="57"/>
      <c r="P143" s="57"/>
      <c r="Q143" s="57"/>
      <c r="R143" s="57"/>
    </row>
    <row r="144" spans="12:18">
      <c r="L144" s="57"/>
      <c r="M144" s="57"/>
      <c r="N144" s="132"/>
      <c r="O144" s="57"/>
      <c r="P144" s="57"/>
      <c r="Q144" s="57"/>
      <c r="R144" s="57"/>
    </row>
    <row r="145" spans="12:18">
      <c r="L145" s="57"/>
      <c r="M145" s="57"/>
      <c r="N145" s="132"/>
      <c r="O145" s="57"/>
      <c r="P145" s="57"/>
      <c r="Q145" s="57"/>
      <c r="R145" s="57"/>
    </row>
    <row r="146" spans="12:18">
      <c r="L146" s="57"/>
      <c r="M146" s="57"/>
      <c r="N146" s="132"/>
      <c r="O146" s="57"/>
      <c r="P146" s="57"/>
      <c r="Q146" s="57"/>
      <c r="R146" s="57"/>
    </row>
    <row r="147" spans="12:18">
      <c r="L147" s="57"/>
      <c r="M147" s="57"/>
      <c r="N147" s="132"/>
      <c r="O147" s="57"/>
      <c r="P147" s="57"/>
      <c r="Q147" s="57"/>
      <c r="R147" s="57"/>
    </row>
    <row r="148" spans="12:18">
      <c r="L148" s="57"/>
      <c r="M148" s="57"/>
      <c r="N148" s="132"/>
      <c r="O148" s="57"/>
      <c r="P148" s="57"/>
      <c r="Q148" s="57"/>
      <c r="R148" s="57"/>
    </row>
    <row r="149" spans="12:18">
      <c r="L149" s="57"/>
      <c r="M149" s="57"/>
      <c r="N149" s="132"/>
      <c r="O149" s="57"/>
      <c r="P149" s="57"/>
      <c r="Q149" s="57"/>
      <c r="R149" s="57"/>
    </row>
    <row r="150" spans="12:18">
      <c r="L150" s="57"/>
      <c r="M150" s="57"/>
      <c r="N150" s="132"/>
      <c r="O150" s="57"/>
      <c r="P150" s="57"/>
      <c r="Q150" s="57"/>
      <c r="R150" s="57"/>
    </row>
    <row r="151" spans="12:18">
      <c r="L151" s="57"/>
      <c r="M151" s="57"/>
      <c r="N151" s="132"/>
      <c r="O151" s="57"/>
      <c r="P151" s="57"/>
      <c r="Q151" s="57"/>
      <c r="R151" s="57"/>
    </row>
    <row r="152" spans="12:18">
      <c r="L152" s="57"/>
      <c r="M152" s="57"/>
      <c r="N152" s="132"/>
      <c r="O152" s="57"/>
      <c r="P152" s="57"/>
      <c r="Q152" s="57"/>
      <c r="R152" s="57"/>
    </row>
    <row r="153" spans="12:18">
      <c r="L153" s="57"/>
      <c r="M153" s="57"/>
      <c r="N153" s="132"/>
      <c r="O153" s="57"/>
      <c r="P153" s="57"/>
      <c r="Q153" s="57"/>
      <c r="R153" s="57"/>
    </row>
    <row r="154" spans="12:18">
      <c r="L154" s="57"/>
      <c r="M154" s="57"/>
      <c r="N154" s="132"/>
      <c r="O154" s="57"/>
      <c r="P154" s="57"/>
      <c r="Q154" s="57"/>
      <c r="R154" s="57"/>
    </row>
    <row r="155" spans="12:18">
      <c r="L155" s="57"/>
      <c r="M155" s="57"/>
      <c r="N155" s="132"/>
      <c r="O155" s="57"/>
      <c r="P155" s="57"/>
      <c r="Q155" s="57"/>
      <c r="R155" s="57"/>
    </row>
    <row r="156" spans="12:18">
      <c r="L156" s="57"/>
      <c r="M156" s="57"/>
      <c r="N156" s="132"/>
      <c r="O156" s="57"/>
      <c r="P156" s="57"/>
      <c r="Q156" s="57"/>
      <c r="R156" s="57"/>
    </row>
    <row r="157" spans="12:18">
      <c r="L157" s="57"/>
      <c r="M157" s="57"/>
      <c r="N157" s="132"/>
      <c r="O157" s="57"/>
      <c r="P157" s="57"/>
      <c r="Q157" s="57"/>
      <c r="R157" s="57"/>
    </row>
    <row r="158" spans="12:18">
      <c r="L158" s="57"/>
      <c r="M158" s="57"/>
      <c r="N158" s="132"/>
      <c r="O158" s="57"/>
      <c r="P158" s="57"/>
      <c r="Q158" s="57"/>
      <c r="R158" s="57"/>
    </row>
    <row r="159" spans="12:18">
      <c r="L159" s="57"/>
      <c r="M159" s="57"/>
      <c r="N159" s="132"/>
      <c r="O159" s="57"/>
      <c r="P159" s="57"/>
      <c r="Q159" s="57"/>
      <c r="R159" s="57"/>
    </row>
    <row r="160" spans="12:18">
      <c r="L160" s="57"/>
      <c r="M160" s="57"/>
      <c r="N160" s="132"/>
      <c r="O160" s="57"/>
      <c r="P160" s="57"/>
      <c r="Q160" s="57"/>
      <c r="R160" s="57"/>
    </row>
    <row r="161" spans="18:18">
      <c r="R161" s="57"/>
    </row>
    <row r="162" spans="18:18">
      <c r="R162" s="57"/>
    </row>
  </sheetData>
  <sortState xmlns:xlrd2="http://schemas.microsoft.com/office/spreadsheetml/2017/richdata2" ref="B9:X101">
    <sortCondition descending="1" ref="X9:X101"/>
  </sortState>
  <mergeCells count="23">
    <mergeCell ref="H7:H8"/>
    <mergeCell ref="B1:Z1"/>
    <mergeCell ref="B2:Z2"/>
    <mergeCell ref="B3:Z3"/>
    <mergeCell ref="B4:Z4"/>
    <mergeCell ref="B5:Z5"/>
    <mergeCell ref="D6:H6"/>
    <mergeCell ref="J6:P6"/>
    <mergeCell ref="R6:Z6"/>
    <mergeCell ref="B7:B8"/>
    <mergeCell ref="D7:D8"/>
    <mergeCell ref="E7:E8"/>
    <mergeCell ref="F7:F8"/>
    <mergeCell ref="G7:G8"/>
    <mergeCell ref="W7:W8"/>
    <mergeCell ref="X7:X8"/>
    <mergeCell ref="Z7:Z8"/>
    <mergeCell ref="J7:L7"/>
    <mergeCell ref="N7:P7"/>
    <mergeCell ref="R7:R8"/>
    <mergeCell ref="S7:S8"/>
    <mergeCell ref="T7:T8"/>
    <mergeCell ref="V7:V8"/>
  </mergeCells>
  <printOptions horizontalCentered="1"/>
  <pageMargins left="0" right="0" top="0" bottom="0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9"/>
  <sheetViews>
    <sheetView rightToLeft="1" topLeftCell="B1" zoomScale="154" zoomScaleNormal="154" zoomScaleSheetLayoutView="120" workbookViewId="0">
      <selection activeCell="L20" sqref="L20"/>
    </sheetView>
  </sheetViews>
  <sheetFormatPr defaultColWidth="9.140625" defaultRowHeight="15"/>
  <cols>
    <col min="1" max="1" width="0.42578125" style="31" customWidth="1"/>
    <col min="2" max="2" width="29.85546875" style="31" customWidth="1"/>
    <col min="3" max="3" width="0.42578125" style="21" customWidth="1"/>
    <col min="4" max="4" width="12.7109375" style="31" bestFit="1" customWidth="1"/>
    <col min="5" max="5" width="0.42578125" style="31" customWidth="1"/>
    <col min="6" max="6" width="15.140625" style="31" customWidth="1"/>
    <col min="7" max="12" width="9.140625" style="31"/>
    <col min="13" max="13" width="10" style="31" customWidth="1"/>
    <col min="14" max="14" width="12" style="31" customWidth="1"/>
    <col min="15" max="15" width="9.140625" style="31"/>
    <col min="16" max="16" width="9.85546875" style="31" customWidth="1"/>
    <col min="17" max="17" width="9.140625" style="31"/>
    <col min="18" max="18" width="7.42578125" style="31" customWidth="1"/>
    <col min="19" max="23" width="9.140625" style="31"/>
    <col min="24" max="24" width="8.42578125" style="31" customWidth="1"/>
    <col min="25" max="16384" width="9.140625" style="31"/>
  </cols>
  <sheetData>
    <row r="1" spans="1:16" ht="21">
      <c r="A1" s="31" t="s">
        <v>63</v>
      </c>
      <c r="B1" s="404" t="str">
        <f>سهام!B1</f>
        <v xml:space="preserve">صندوق سهامی کارگزاری پارسیان </v>
      </c>
      <c r="C1" s="404"/>
      <c r="D1" s="404"/>
      <c r="E1" s="404"/>
      <c r="F1" s="404"/>
    </row>
    <row r="2" spans="1:16" ht="21">
      <c r="B2" s="404" t="s">
        <v>60</v>
      </c>
      <c r="C2" s="404"/>
      <c r="D2" s="404"/>
      <c r="E2" s="404"/>
      <c r="F2" s="404"/>
    </row>
    <row r="3" spans="1:16" ht="21">
      <c r="B3" s="404" t="str">
        <f>سهام!B3</f>
        <v>برای ماه منتهی به 1402/10/27</v>
      </c>
      <c r="C3" s="404"/>
      <c r="D3" s="404"/>
      <c r="E3" s="404"/>
      <c r="F3" s="404"/>
    </row>
    <row r="4" spans="1:16" ht="21">
      <c r="B4" s="74"/>
      <c r="C4" s="74"/>
      <c r="D4" s="74"/>
      <c r="E4" s="74"/>
      <c r="F4" s="74"/>
    </row>
    <row r="5" spans="1:16" ht="25.5">
      <c r="B5" s="405" t="s">
        <v>69</v>
      </c>
      <c r="C5" s="405"/>
      <c r="D5" s="405"/>
      <c r="E5" s="405"/>
      <c r="F5" s="405"/>
    </row>
    <row r="6" spans="1:16" ht="15.75">
      <c r="B6" s="29"/>
      <c r="C6" s="26"/>
      <c r="D6" s="81"/>
      <c r="E6" s="80"/>
      <c r="F6" s="81"/>
    </row>
    <row r="7" spans="1:16" ht="16.5" customHeight="1">
      <c r="B7" s="439" t="s">
        <v>29</v>
      </c>
      <c r="C7" s="448"/>
      <c r="D7" s="450" t="str">
        <f>'درآمد سود سهام'!I5</f>
        <v>طی ماه</v>
      </c>
      <c r="E7" s="220"/>
      <c r="F7" s="452" t="str">
        <f>'درآمد سود سهام'!O5</f>
        <v>از ابتدای سال مالی تا پایان ماه</v>
      </c>
    </row>
    <row r="8" spans="1:16" ht="21.75" customHeight="1">
      <c r="B8" s="440"/>
      <c r="C8" s="449"/>
      <c r="D8" s="451"/>
      <c r="E8" s="220"/>
      <c r="F8" s="453" t="s">
        <v>64</v>
      </c>
    </row>
    <row r="9" spans="1:16" s="21" customFormat="1" ht="17.25">
      <c r="B9" s="16" t="s">
        <v>74</v>
      </c>
      <c r="C9" s="25"/>
      <c r="D9" s="272">
        <v>12332433</v>
      </c>
      <c r="E9" s="272"/>
      <c r="F9" s="272">
        <v>239566865</v>
      </c>
    </row>
    <row r="10" spans="1:16" s="21" customFormat="1" ht="16.5" thickBot="1">
      <c r="B10" s="16" t="s">
        <v>2</v>
      </c>
      <c r="C10" s="25"/>
      <c r="D10" s="307">
        <f>SUM(D9:D9)</f>
        <v>12332433</v>
      </c>
      <c r="E10" s="135"/>
      <c r="F10" s="28">
        <f>SUM(F9:F9)</f>
        <v>239566865</v>
      </c>
      <c r="M10" s="138"/>
    </row>
    <row r="11" spans="1:16" s="21" customFormat="1" ht="15.75" thickTop="1">
      <c r="B11" s="92"/>
      <c r="C11" s="92"/>
      <c r="D11" s="92"/>
      <c r="E11" s="92"/>
      <c r="F11" s="92"/>
    </row>
    <row r="12" spans="1:16" s="21" customFormat="1">
      <c r="B12" s="92"/>
      <c r="C12" s="92"/>
      <c r="D12" s="392"/>
      <c r="E12" s="92"/>
      <c r="F12" s="92"/>
    </row>
    <row r="13" spans="1:16" s="21" customFormat="1">
      <c r="B13" s="66"/>
      <c r="C13" s="66"/>
      <c r="D13" s="66"/>
      <c r="E13" s="66"/>
      <c r="F13" s="330"/>
    </row>
    <row r="14" spans="1:16" s="21" customFormat="1" ht="17.25">
      <c r="B14" s="66"/>
      <c r="C14" s="66"/>
      <c r="D14" s="66"/>
      <c r="E14" s="66"/>
      <c r="F14" s="330"/>
      <c r="I14" s="9"/>
      <c r="M14" s="62"/>
      <c r="N14" s="62"/>
      <c r="P14" s="62"/>
    </row>
    <row r="15" spans="1:16" s="21" customFormat="1">
      <c r="F15" s="138"/>
    </row>
    <row r="16" spans="1:16" s="21" customFormat="1">
      <c r="L16" s="35"/>
    </row>
    <row r="18" spans="12:19">
      <c r="S18" s="31" t="s">
        <v>99</v>
      </c>
    </row>
    <row r="19" spans="12:19">
      <c r="L19" s="35"/>
    </row>
  </sheetData>
  <sortState xmlns:xlrd2="http://schemas.microsoft.com/office/spreadsheetml/2017/richdata2" ref="B9:F9">
    <sortCondition descending="1" ref="F9"/>
  </sortState>
  <mergeCells count="8">
    <mergeCell ref="B1:F1"/>
    <mergeCell ref="B2:F2"/>
    <mergeCell ref="B5:F5"/>
    <mergeCell ref="B7:B8"/>
    <mergeCell ref="C7:C8"/>
    <mergeCell ref="D7:D8"/>
    <mergeCell ref="F7:F8"/>
    <mergeCell ref="B3:F3"/>
  </mergeCells>
  <printOptions horizontalCentered="1"/>
  <pageMargins left="0" right="0" top="0" bottom="0" header="0" footer="0"/>
  <pageSetup paperSize="9" scale="1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9"/>
  <sheetViews>
    <sheetView rightToLeft="1" zoomScaleNormal="100" zoomScaleSheetLayoutView="100" workbookViewId="0">
      <selection activeCell="F16" sqref="F16"/>
    </sheetView>
  </sheetViews>
  <sheetFormatPr defaultRowHeight="15"/>
  <cols>
    <col min="1" max="1" width="9" style="31"/>
    <col min="2" max="2" width="41.5703125" style="13" customWidth="1"/>
    <col min="3" max="3" width="0.42578125" style="13" customWidth="1"/>
    <col min="4" max="4" width="7.7109375" customWidth="1"/>
    <col min="5" max="5" width="0.42578125" customWidth="1"/>
    <col min="6" max="6" width="21" customWidth="1"/>
    <col min="7" max="7" width="0.42578125" customWidth="1"/>
    <col min="8" max="8" width="10.85546875" customWidth="1"/>
    <col min="9" max="9" width="0.42578125" customWidth="1"/>
    <col min="10" max="10" width="11" customWidth="1"/>
    <col min="12" max="12" width="20" bestFit="1" customWidth="1"/>
    <col min="13" max="13" width="10" customWidth="1"/>
    <col min="14" max="14" width="16.42578125" bestFit="1" customWidth="1"/>
    <col min="16" max="16" width="21" style="41" customWidth="1"/>
    <col min="17" max="17" width="9" style="41"/>
    <col min="18" max="18" width="7.42578125" style="41" customWidth="1"/>
    <col min="19" max="19" width="9" style="41"/>
    <col min="20" max="20" width="17.5703125" style="41" bestFit="1" customWidth="1"/>
    <col min="21" max="21" width="9" style="41"/>
    <col min="22" max="22" width="16.42578125" style="41" bestFit="1" customWidth="1"/>
    <col min="23" max="23" width="17.28515625" style="41" bestFit="1" customWidth="1"/>
    <col min="24" max="24" width="8.42578125" style="41" customWidth="1"/>
    <col min="25" max="25" width="9" style="41"/>
  </cols>
  <sheetData>
    <row r="1" spans="2:25" ht="21">
      <c r="B1" s="445" t="str">
        <f>سهام!B1</f>
        <v xml:space="preserve">صندوق سهامی کارگزاری پارسیان </v>
      </c>
      <c r="C1" s="445"/>
      <c r="D1" s="445"/>
      <c r="E1" s="445"/>
      <c r="F1" s="445"/>
      <c r="G1" s="445"/>
      <c r="H1" s="445"/>
      <c r="I1" s="445"/>
      <c r="J1" s="445"/>
    </row>
    <row r="2" spans="2:25" ht="21">
      <c r="B2" s="445" t="s">
        <v>60</v>
      </c>
      <c r="C2" s="445"/>
      <c r="D2" s="445"/>
      <c r="E2" s="445"/>
      <c r="F2" s="445"/>
      <c r="G2" s="445"/>
      <c r="H2" s="445"/>
      <c r="I2" s="445"/>
      <c r="J2" s="445"/>
    </row>
    <row r="3" spans="2:25" ht="21">
      <c r="B3" s="445" t="str">
        <f>سهام!B3</f>
        <v>برای ماه منتهی به 1402/10/27</v>
      </c>
      <c r="C3" s="445"/>
      <c r="D3" s="445"/>
      <c r="E3" s="445"/>
      <c r="F3" s="445"/>
      <c r="G3" s="445"/>
      <c r="H3" s="445"/>
      <c r="I3" s="445"/>
      <c r="J3" s="445"/>
    </row>
    <row r="4" spans="2:25" s="31" customFormat="1" ht="21">
      <c r="B4" s="102"/>
      <c r="C4" s="102"/>
      <c r="D4" s="102"/>
      <c r="E4" s="102"/>
      <c r="F4" s="102"/>
      <c r="G4" s="102"/>
      <c r="H4" s="102"/>
      <c r="I4" s="102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2:25" ht="25.5">
      <c r="B5" s="116" t="s">
        <v>28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5" ht="31.5">
      <c r="B6" s="261" t="s">
        <v>36</v>
      </c>
      <c r="C6" s="11"/>
      <c r="D6" s="261" t="s">
        <v>37</v>
      </c>
      <c r="E6" s="114"/>
      <c r="F6" s="262" t="s">
        <v>6</v>
      </c>
      <c r="G6" s="114"/>
      <c r="H6" s="262" t="s">
        <v>19</v>
      </c>
      <c r="I6" s="115"/>
      <c r="J6" s="254" t="s">
        <v>62</v>
      </c>
    </row>
    <row r="7" spans="2:25" ht="25.5">
      <c r="B7" s="230" t="s">
        <v>91</v>
      </c>
      <c r="C7" s="230"/>
      <c r="D7" s="231" t="s">
        <v>56</v>
      </c>
      <c r="E7" s="229"/>
      <c r="F7" s="232">
        <v>-40681521404</v>
      </c>
      <c r="G7" s="229"/>
      <c r="H7" s="233">
        <v>-3.2470856155832575</v>
      </c>
      <c r="I7" s="233"/>
      <c r="J7" s="233">
        <v>-1.8272316547868765</v>
      </c>
      <c r="K7" s="12"/>
      <c r="L7" s="12"/>
      <c r="M7" s="12"/>
      <c r="N7" s="35"/>
      <c r="P7" s="48"/>
    </row>
    <row r="8" spans="2:25" ht="25.5">
      <c r="B8" s="230" t="s">
        <v>92</v>
      </c>
      <c r="C8" s="230"/>
      <c r="D8" s="231" t="s">
        <v>57</v>
      </c>
      <c r="E8" s="229"/>
      <c r="F8" s="234">
        <v>20158812350</v>
      </c>
      <c r="G8" s="229"/>
      <c r="H8" s="233">
        <v>1.6090201976195275</v>
      </c>
      <c r="I8" s="233"/>
      <c r="J8" s="233">
        <v>0.90544352269988726</v>
      </c>
      <c r="K8" s="12"/>
      <c r="L8" s="144"/>
      <c r="M8" s="12"/>
      <c r="P8" s="48"/>
      <c r="T8" s="48"/>
      <c r="U8" s="48"/>
      <c r="V8" s="48"/>
    </row>
    <row r="9" spans="2:25" ht="25.5">
      <c r="B9" s="230" t="s">
        <v>93</v>
      </c>
      <c r="C9" s="230"/>
      <c r="D9" s="231" t="s">
        <v>58</v>
      </c>
      <c r="E9" s="229"/>
      <c r="F9" s="234">
        <v>7754516147</v>
      </c>
      <c r="G9" s="229"/>
      <c r="H9" s="233">
        <v>0.618943858728352</v>
      </c>
      <c r="I9" s="233"/>
      <c r="J9" s="233">
        <v>0.34829811871198035</v>
      </c>
      <c r="K9" s="328"/>
      <c r="L9" s="328"/>
      <c r="M9" s="12"/>
      <c r="N9" s="35"/>
      <c r="P9" s="260"/>
      <c r="T9" s="48"/>
    </row>
    <row r="10" spans="2:25" ht="25.5">
      <c r="B10" s="230" t="s">
        <v>29</v>
      </c>
      <c r="C10" s="230"/>
      <c r="D10" s="231" t="s">
        <v>59</v>
      </c>
      <c r="E10" s="229"/>
      <c r="F10" s="234">
        <v>239566865</v>
      </c>
      <c r="G10" s="229"/>
      <c r="H10" s="233">
        <v>1.9121559235377807E-2</v>
      </c>
      <c r="I10" s="233"/>
      <c r="J10" s="233">
        <v>1.0760270119175365E-2</v>
      </c>
      <c r="K10" s="328"/>
      <c r="L10" s="328"/>
      <c r="N10" s="35"/>
      <c r="P10" s="48"/>
      <c r="T10" s="48"/>
      <c r="V10" s="48"/>
      <c r="W10" s="142"/>
    </row>
    <row r="11" spans="2:25" ht="19.5" thickBot="1">
      <c r="B11" s="230" t="s">
        <v>2</v>
      </c>
      <c r="C11" s="235"/>
      <c r="D11" s="236"/>
      <c r="E11" s="236"/>
      <c r="F11" s="237">
        <f>SUM(F7:F10)</f>
        <v>-12528626042</v>
      </c>
      <c r="G11" s="238"/>
      <c r="H11" s="345">
        <f>SUM(H7:H10)</f>
        <v>-1.0000000000000002</v>
      </c>
      <c r="I11" s="239"/>
      <c r="J11" s="240">
        <f>SUM(J7:J10)</f>
        <v>-0.56272974325583358</v>
      </c>
      <c r="P11" s="48"/>
      <c r="T11" s="48"/>
      <c r="U11" s="48"/>
      <c r="V11" s="48"/>
    </row>
    <row r="12" spans="2:25" ht="15.75" thickTop="1">
      <c r="F12" s="35"/>
      <c r="P12" s="48"/>
      <c r="T12" s="48"/>
      <c r="U12" s="48"/>
      <c r="V12" s="48"/>
      <c r="W12" s="142"/>
    </row>
    <row r="13" spans="2:25">
      <c r="F13" s="35"/>
      <c r="M13" s="62"/>
      <c r="N13" s="62"/>
      <c r="P13" s="215"/>
      <c r="T13" s="48"/>
      <c r="U13" s="48"/>
      <c r="V13" s="48"/>
    </row>
    <row r="14" spans="2:25">
      <c r="F14" s="35"/>
      <c r="P14" s="48"/>
      <c r="T14" s="48"/>
    </row>
    <row r="15" spans="2:25">
      <c r="F15" s="35"/>
      <c r="P15" s="48"/>
    </row>
    <row r="16" spans="2:25">
      <c r="F16" s="35"/>
    </row>
    <row r="17" spans="6:14">
      <c r="F17" s="35"/>
      <c r="N17" s="35"/>
    </row>
    <row r="18" spans="6:14">
      <c r="F18" s="35"/>
    </row>
    <row r="19" spans="6:14">
      <c r="F19" s="335"/>
    </row>
    <row r="20" spans="6:14">
      <c r="F20" s="335"/>
    </row>
    <row r="21" spans="6:14">
      <c r="F21" s="335"/>
    </row>
    <row r="22" spans="6:14">
      <c r="F22" s="335"/>
      <c r="N22" s="35"/>
    </row>
    <row r="23" spans="6:14">
      <c r="F23" s="335"/>
    </row>
    <row r="24" spans="6:14">
      <c r="F24" s="35"/>
    </row>
    <row r="25" spans="6:14">
      <c r="F25" s="393"/>
      <c r="N25" s="35"/>
    </row>
    <row r="26" spans="6:14">
      <c r="F26" s="35"/>
    </row>
    <row r="28" spans="6:14">
      <c r="F28" s="35"/>
    </row>
    <row r="29" spans="6:14">
      <c r="F29" s="35"/>
    </row>
    <row r="30" spans="6:14">
      <c r="F30" s="35"/>
    </row>
    <row r="33" spans="6:15">
      <c r="F33" s="35"/>
    </row>
    <row r="35" spans="6:15">
      <c r="F35" s="35"/>
    </row>
    <row r="36" spans="6:15">
      <c r="F36" s="35"/>
    </row>
    <row r="37" spans="6:15">
      <c r="F37" s="35"/>
    </row>
    <row r="38" spans="6:15">
      <c r="O38">
        <v>2</v>
      </c>
    </row>
    <row r="39" spans="6:15">
      <c r="N39">
        <v>2</v>
      </c>
    </row>
  </sheetData>
  <mergeCells count="3">
    <mergeCell ref="B1:J1"/>
    <mergeCell ref="B2:J2"/>
    <mergeCell ref="B3:J3"/>
  </mergeCells>
  <pageMargins left="0.31496062992125984" right="0.31496062992125984" top="0.74803149606299213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46"/>
  <sheetViews>
    <sheetView rightToLeft="1" topLeftCell="B1" zoomScaleNormal="100" zoomScaleSheetLayoutView="120" workbookViewId="0">
      <selection activeCell="T14" sqref="T14"/>
    </sheetView>
  </sheetViews>
  <sheetFormatPr defaultColWidth="9.140625" defaultRowHeight="15.75"/>
  <cols>
    <col min="1" max="1" width="17.5703125" style="32" bestFit="1" customWidth="1"/>
    <col min="2" max="2" width="0.7109375" style="32" customWidth="1"/>
    <col min="3" max="3" width="23.85546875" style="32" customWidth="1"/>
    <col min="4" max="4" width="0.7109375" style="32" hidden="1" customWidth="1"/>
    <col min="5" max="5" width="10.42578125" style="32" customWidth="1"/>
    <col min="6" max="6" width="0.42578125" style="32" customWidth="1"/>
    <col min="7" max="7" width="10.140625" style="75" customWidth="1"/>
    <col min="8" max="8" width="0.7109375" style="32" customWidth="1"/>
    <col min="9" max="9" width="7.140625" style="32" customWidth="1"/>
    <col min="10" max="10" width="0.5703125" style="32" customWidth="1"/>
    <col min="11" max="11" width="14.42578125" style="32" customWidth="1"/>
    <col min="12" max="12" width="0.42578125" style="32" customWidth="1"/>
    <col min="13" max="13" width="15.7109375" style="32" bestFit="1" customWidth="1"/>
    <col min="14" max="14" width="0.5703125" style="32" customWidth="1"/>
    <col min="15" max="15" width="16" style="227" bestFit="1" customWidth="1"/>
    <col min="16" max="16" width="0.42578125" style="32" customWidth="1"/>
    <col min="17" max="17" width="14.85546875" style="32" bestFit="1" customWidth="1"/>
    <col min="18" max="18" width="0.42578125" style="32" customWidth="1"/>
    <col min="19" max="19" width="7.42578125" style="271" customWidth="1"/>
    <col min="20" max="20" width="18.7109375" style="32" bestFit="1" customWidth="1"/>
    <col min="21" max="21" width="12.85546875" style="32" bestFit="1" customWidth="1"/>
    <col min="22" max="22" width="9.140625" style="32"/>
    <col min="23" max="23" width="14.85546875" style="32" bestFit="1" customWidth="1"/>
    <col min="24" max="16384" width="9.140625" style="32"/>
  </cols>
  <sheetData>
    <row r="1" spans="1:31" ht="18" customHeight="1">
      <c r="A1" s="404" t="s">
        <v>119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31" ht="18" customHeight="1">
      <c r="A2" s="404" t="s">
        <v>55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</row>
    <row r="3" spans="1:31" ht="18" customHeight="1">
      <c r="A3" s="404" t="str">
        <f>سهام!B3</f>
        <v>برای ماه منتهی به 1402/10/27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</row>
    <row r="4" spans="1:31" ht="4.5" customHeight="1">
      <c r="A4" s="112"/>
      <c r="B4" s="112"/>
      <c r="C4" s="112"/>
      <c r="D4" s="112"/>
      <c r="E4" s="112"/>
      <c r="F4" s="112"/>
      <c r="G4" s="141"/>
      <c r="H4" s="112"/>
      <c r="I4" s="112"/>
      <c r="J4" s="112"/>
      <c r="K4" s="112"/>
      <c r="L4" s="112"/>
      <c r="M4" s="112"/>
      <c r="N4" s="112"/>
      <c r="O4" s="224"/>
      <c r="P4" s="112"/>
      <c r="Q4" s="112"/>
      <c r="R4" s="112"/>
      <c r="S4" s="268"/>
    </row>
    <row r="5" spans="1:31" s="9" customFormat="1" ht="18" customHeight="1">
      <c r="A5" s="405" t="s">
        <v>68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</row>
    <row r="6" spans="1:31" ht="15.75" customHeight="1">
      <c r="A6" s="100"/>
      <c r="B6" s="75"/>
      <c r="C6" s="401" t="s">
        <v>11</v>
      </c>
      <c r="D6" s="401"/>
      <c r="E6" s="401"/>
      <c r="F6" s="401"/>
      <c r="G6" s="401"/>
      <c r="H6" s="401"/>
      <c r="I6" s="401"/>
      <c r="J6" s="73"/>
      <c r="K6" s="77" t="str">
        <f>سهام!D6</f>
        <v>1402/09/27</v>
      </c>
      <c r="L6" s="82"/>
      <c r="M6" s="422" t="s">
        <v>7</v>
      </c>
      <c r="N6" s="422"/>
      <c r="O6" s="422"/>
      <c r="P6" s="75"/>
      <c r="Q6" s="77" t="str">
        <f>سهام!R6</f>
        <v>1402/10/27</v>
      </c>
      <c r="R6"/>
      <c r="S6" s="269"/>
    </row>
    <row r="7" spans="1:31">
      <c r="A7" s="411" t="s">
        <v>8</v>
      </c>
      <c r="B7" s="88"/>
      <c r="C7" s="415" t="s">
        <v>9</v>
      </c>
      <c r="D7" s="89"/>
      <c r="E7" s="415" t="s">
        <v>10</v>
      </c>
      <c r="F7" s="89"/>
      <c r="G7" s="415" t="s">
        <v>32</v>
      </c>
      <c r="H7" s="89"/>
      <c r="I7" s="417" t="s">
        <v>33</v>
      </c>
      <c r="J7" s="411"/>
      <c r="K7" s="411" t="s">
        <v>6</v>
      </c>
      <c r="L7" s="88"/>
      <c r="M7" s="415" t="s">
        <v>34</v>
      </c>
      <c r="N7" s="90"/>
      <c r="O7" s="420" t="s">
        <v>35</v>
      </c>
      <c r="P7" s="91"/>
      <c r="Q7" s="411" t="s">
        <v>6</v>
      </c>
      <c r="R7" s="411"/>
      <c r="S7" s="412" t="s">
        <v>22</v>
      </c>
      <c r="T7" s="14"/>
      <c r="AE7" s="32" t="s">
        <v>99</v>
      </c>
    </row>
    <row r="8" spans="1:31">
      <c r="A8" s="414"/>
      <c r="B8" s="88"/>
      <c r="C8" s="416"/>
      <c r="D8" s="89"/>
      <c r="E8" s="416"/>
      <c r="F8" s="89"/>
      <c r="G8" s="416"/>
      <c r="H8" s="89"/>
      <c r="I8" s="418"/>
      <c r="J8" s="419"/>
      <c r="K8" s="414"/>
      <c r="L8" s="88"/>
      <c r="M8" s="416"/>
      <c r="N8" s="90"/>
      <c r="O8" s="421"/>
      <c r="P8" s="91"/>
      <c r="Q8" s="414"/>
      <c r="R8" s="411"/>
      <c r="S8" s="413"/>
    </row>
    <row r="9" spans="1:31" ht="17.25">
      <c r="A9" s="63" t="s">
        <v>191</v>
      </c>
      <c r="B9" s="17"/>
      <c r="C9" s="206" t="s">
        <v>192</v>
      </c>
      <c r="D9" s="17"/>
      <c r="E9" s="34" t="s">
        <v>73</v>
      </c>
      <c r="F9" s="17"/>
      <c r="G9" s="34" t="s">
        <v>193</v>
      </c>
      <c r="H9" s="17"/>
      <c r="I9" s="306">
        <v>22.5</v>
      </c>
      <c r="J9" s="17"/>
      <c r="K9" s="38">
        <v>160000000000</v>
      </c>
      <c r="L9" s="38"/>
      <c r="M9" s="354">
        <v>0</v>
      </c>
      <c r="N9" s="38"/>
      <c r="O9" s="225">
        <v>-60000000000</v>
      </c>
      <c r="P9" s="38"/>
      <c r="Q9" s="57">
        <v>100000000000</v>
      </c>
      <c r="R9" s="17"/>
      <c r="S9" s="352">
        <v>4.4915519177392769</v>
      </c>
      <c r="T9" s="350"/>
      <c r="U9" s="223"/>
    </row>
    <row r="10" spans="1:31" ht="17.25">
      <c r="A10" s="63" t="s">
        <v>189</v>
      </c>
      <c r="B10" s="17"/>
      <c r="C10" s="206" t="s">
        <v>190</v>
      </c>
      <c r="D10" s="17"/>
      <c r="E10" s="34" t="s">
        <v>72</v>
      </c>
      <c r="F10" s="17"/>
      <c r="G10" s="34" t="s">
        <v>117</v>
      </c>
      <c r="H10" s="17"/>
      <c r="I10" s="306">
        <v>0</v>
      </c>
      <c r="J10" s="17"/>
      <c r="K10" s="38">
        <v>11856770486</v>
      </c>
      <c r="L10" s="38"/>
      <c r="M10" s="38">
        <v>104403361318</v>
      </c>
      <c r="N10" s="38"/>
      <c r="O10" s="225">
        <v>-105338223830</v>
      </c>
      <c r="P10" s="38"/>
      <c r="Q10" s="57">
        <v>10921907974</v>
      </c>
      <c r="R10" s="17"/>
      <c r="S10" s="352">
        <v>0.49056316705991598</v>
      </c>
      <c r="T10" s="36"/>
      <c r="U10" s="223"/>
    </row>
    <row r="11" spans="1:31" ht="17.25">
      <c r="A11" s="63" t="s">
        <v>191</v>
      </c>
      <c r="B11" s="17"/>
      <c r="C11" s="206" t="s">
        <v>194</v>
      </c>
      <c r="D11" s="17"/>
      <c r="E11" s="34" t="s">
        <v>72</v>
      </c>
      <c r="F11" s="17"/>
      <c r="G11" s="34" t="s">
        <v>193</v>
      </c>
      <c r="H11" s="17"/>
      <c r="I11" s="309">
        <v>0</v>
      </c>
      <c r="J11" s="17"/>
      <c r="K11" s="38">
        <v>5081507</v>
      </c>
      <c r="L11" s="38"/>
      <c r="M11" s="38">
        <v>63477671233</v>
      </c>
      <c r="N11" s="38"/>
      <c r="O11" s="225">
        <v>-63408840000</v>
      </c>
      <c r="P11" s="38"/>
      <c r="Q11" s="57">
        <v>73912740</v>
      </c>
      <c r="R11" s="17"/>
      <c r="S11" s="352">
        <v>3.3198290909236456E-3</v>
      </c>
      <c r="T11" s="36"/>
      <c r="U11" s="223"/>
    </row>
    <row r="12" spans="1:31" ht="17.25">
      <c r="A12" s="63" t="s">
        <v>186</v>
      </c>
      <c r="B12" s="17"/>
      <c r="C12" s="206" t="s">
        <v>188</v>
      </c>
      <c r="D12" s="17"/>
      <c r="E12" s="34" t="s">
        <v>72</v>
      </c>
      <c r="F12" s="17"/>
      <c r="G12" s="34" t="s">
        <v>187</v>
      </c>
      <c r="H12" s="17"/>
      <c r="I12" s="306">
        <v>0</v>
      </c>
      <c r="J12" s="17"/>
      <c r="K12" s="38">
        <v>3699978610</v>
      </c>
      <c r="L12" s="38"/>
      <c r="M12" s="38">
        <v>11083603712</v>
      </c>
      <c r="N12" s="38"/>
      <c r="O12" s="225">
        <v>-14780000000</v>
      </c>
      <c r="P12" s="38"/>
      <c r="Q12" s="57">
        <v>3582322</v>
      </c>
      <c r="R12" s="17"/>
      <c r="S12" s="352">
        <v>1.6090185249059602E-4</v>
      </c>
      <c r="T12" s="36"/>
      <c r="U12" s="223"/>
    </row>
    <row r="13" spans="1:31" ht="17.45" customHeight="1" thickBot="1">
      <c r="A13" s="291" t="s">
        <v>2</v>
      </c>
      <c r="B13" s="17"/>
      <c r="C13" s="34"/>
      <c r="D13" s="17"/>
      <c r="E13" s="34"/>
      <c r="F13" s="17"/>
      <c r="G13" s="34"/>
      <c r="H13" s="17"/>
      <c r="I13" s="108"/>
      <c r="J13" s="17"/>
      <c r="K13" s="83">
        <f>SUM(K9:K12)</f>
        <v>175561830603</v>
      </c>
      <c r="L13" s="38"/>
      <c r="M13" s="83">
        <f>SUM(M9:M12)</f>
        <v>178964636263</v>
      </c>
      <c r="N13" s="38"/>
      <c r="O13" s="213">
        <f>SUM(O9:O12)</f>
        <v>-243527063830</v>
      </c>
      <c r="P13" s="38"/>
      <c r="Q13" s="59">
        <f>SUM(Q9:Q12)</f>
        <v>110999403036</v>
      </c>
      <c r="R13" s="17"/>
      <c r="S13" s="353">
        <f>SUM(S9:S12)</f>
        <v>4.9855958157426068</v>
      </c>
      <c r="T13" s="14"/>
      <c r="U13" s="107"/>
      <c r="W13" s="14"/>
    </row>
    <row r="14" spans="1:31" ht="17.45" customHeight="1" thickTop="1">
      <c r="A14" s="63"/>
      <c r="B14" s="17"/>
      <c r="C14" s="34"/>
      <c r="D14" s="17"/>
      <c r="E14" s="34"/>
      <c r="F14" s="17"/>
      <c r="G14" s="34"/>
      <c r="H14" s="17"/>
      <c r="I14" s="108"/>
      <c r="J14" s="17"/>
      <c r="K14" s="38"/>
      <c r="L14" s="38"/>
      <c r="M14" s="38"/>
      <c r="N14" s="38"/>
      <c r="O14" s="225"/>
      <c r="P14" s="38"/>
      <c r="Q14" s="57"/>
      <c r="R14" s="17"/>
      <c r="S14" s="270"/>
      <c r="U14" s="107"/>
      <c r="W14" s="14"/>
    </row>
    <row r="15" spans="1:31" ht="17.45" customHeight="1">
      <c r="A15" s="63"/>
      <c r="B15" s="17"/>
      <c r="C15" s="34"/>
      <c r="D15" s="17"/>
      <c r="E15" s="34"/>
      <c r="F15" s="17"/>
      <c r="G15" s="34"/>
      <c r="H15" s="17"/>
      <c r="I15" s="108"/>
      <c r="J15" s="17"/>
      <c r="K15" s="38"/>
      <c r="L15" s="38"/>
      <c r="M15" s="38"/>
      <c r="N15" s="38"/>
      <c r="O15" s="225"/>
      <c r="P15" s="38"/>
      <c r="Q15" s="57"/>
      <c r="R15" s="17"/>
      <c r="S15" s="270"/>
      <c r="U15" s="107"/>
      <c r="W15" s="14"/>
    </row>
    <row r="16" spans="1:31" ht="17.45" customHeight="1">
      <c r="A16" s="63"/>
      <c r="B16" s="17"/>
      <c r="C16" s="34"/>
      <c r="D16" s="17"/>
      <c r="E16" s="34"/>
      <c r="F16" s="17"/>
      <c r="G16" s="34"/>
      <c r="H16" s="17"/>
      <c r="I16" s="108"/>
      <c r="J16" s="17"/>
      <c r="K16" s="38"/>
      <c r="L16" s="38"/>
      <c r="M16" s="38"/>
      <c r="N16" s="38"/>
      <c r="O16" s="225"/>
      <c r="P16" s="38"/>
      <c r="Q16" s="57"/>
      <c r="R16" s="17"/>
      <c r="S16" s="270"/>
      <c r="U16" s="107"/>
      <c r="W16" s="14"/>
    </row>
    <row r="17" spans="1:23" ht="17.45" customHeight="1">
      <c r="A17" s="63"/>
      <c r="B17" s="17"/>
      <c r="C17" s="34"/>
      <c r="D17" s="17"/>
      <c r="E17" s="34"/>
      <c r="F17" s="17"/>
      <c r="G17" s="34"/>
      <c r="H17" s="17"/>
      <c r="I17" s="108"/>
      <c r="J17" s="17"/>
      <c r="K17" s="38"/>
      <c r="L17" s="38"/>
      <c r="M17" s="38"/>
      <c r="N17" s="38"/>
      <c r="O17" s="225"/>
      <c r="P17" s="38"/>
      <c r="Q17" s="57"/>
      <c r="R17" s="17"/>
      <c r="S17" s="270"/>
      <c r="U17" s="107"/>
      <c r="W17" s="14"/>
    </row>
    <row r="18" spans="1:23" ht="17.45" customHeight="1">
      <c r="A18" s="63"/>
      <c r="B18" s="17"/>
      <c r="C18" s="34"/>
      <c r="D18" s="17"/>
      <c r="E18" s="34"/>
      <c r="F18" s="17"/>
      <c r="G18" s="34"/>
      <c r="H18" s="17"/>
      <c r="I18" s="108"/>
      <c r="J18" s="17"/>
      <c r="K18" s="38"/>
      <c r="L18" s="38"/>
      <c r="M18" s="38"/>
      <c r="N18" s="38"/>
      <c r="O18" s="225"/>
      <c r="P18" s="38"/>
      <c r="Q18" s="57"/>
      <c r="R18" s="17"/>
      <c r="S18" s="270"/>
      <c r="U18" s="107"/>
      <c r="W18" s="14"/>
    </row>
    <row r="19" spans="1:23" ht="17.45" customHeight="1">
      <c r="A19" s="63"/>
      <c r="B19" s="17"/>
      <c r="C19" s="34"/>
      <c r="D19" s="17"/>
      <c r="E19" s="34"/>
      <c r="F19" s="17"/>
      <c r="G19" s="34"/>
      <c r="H19" s="17"/>
      <c r="I19" s="108"/>
      <c r="J19" s="17"/>
      <c r="K19" s="38"/>
      <c r="L19" s="38"/>
      <c r="M19" s="38"/>
      <c r="N19" s="38"/>
      <c r="O19" s="225"/>
      <c r="P19" s="38"/>
      <c r="Q19" s="57"/>
      <c r="R19" s="17"/>
      <c r="S19" s="270"/>
      <c r="U19" s="107"/>
      <c r="W19" s="124"/>
    </row>
    <row r="20" spans="1:23" ht="17.45" customHeight="1">
      <c r="A20" s="63"/>
      <c r="B20" s="17"/>
      <c r="C20" s="55"/>
      <c r="D20" s="17"/>
      <c r="E20" s="34"/>
      <c r="F20" s="17"/>
      <c r="G20" s="34"/>
      <c r="H20" s="17"/>
      <c r="I20" s="108"/>
      <c r="J20" s="17"/>
      <c r="K20" s="38"/>
      <c r="L20" s="38"/>
      <c r="M20" s="38"/>
      <c r="N20" s="38"/>
      <c r="O20" s="225"/>
      <c r="P20" s="38"/>
      <c r="Q20" s="57"/>
      <c r="R20" s="17"/>
      <c r="S20" s="270"/>
      <c r="U20" s="107"/>
      <c r="W20" s="124"/>
    </row>
    <row r="21" spans="1:23" ht="17.45" customHeight="1">
      <c r="A21" s="63"/>
      <c r="B21" s="17"/>
      <c r="C21" s="34"/>
      <c r="D21" s="17"/>
      <c r="E21" s="34"/>
      <c r="F21" s="17"/>
      <c r="G21" s="34"/>
      <c r="H21" s="17"/>
      <c r="I21" s="108"/>
      <c r="J21" s="17"/>
      <c r="K21" s="38"/>
      <c r="L21" s="38"/>
      <c r="M21" s="38"/>
      <c r="N21" s="38"/>
      <c r="O21" s="225"/>
      <c r="P21" s="38"/>
      <c r="Q21" s="57"/>
      <c r="R21" s="17"/>
      <c r="S21" s="270"/>
      <c r="U21" s="107"/>
      <c r="W21" s="124"/>
    </row>
    <row r="22" spans="1:23" ht="17.45" customHeight="1">
      <c r="A22" s="63"/>
      <c r="B22" s="17"/>
      <c r="C22" s="34"/>
      <c r="D22" s="17"/>
      <c r="E22" s="34"/>
      <c r="F22" s="17"/>
      <c r="G22" s="34"/>
      <c r="H22" s="17"/>
      <c r="I22" s="108"/>
      <c r="J22" s="17"/>
      <c r="K22" s="38"/>
      <c r="L22" s="38"/>
      <c r="M22" s="38"/>
      <c r="N22" s="38"/>
      <c r="O22" s="225"/>
      <c r="P22" s="38"/>
      <c r="Q22" s="57"/>
      <c r="R22" s="17"/>
      <c r="S22" s="270"/>
      <c r="U22" s="107"/>
      <c r="W22" s="124"/>
    </row>
    <row r="23" spans="1:23" ht="17.45" customHeight="1">
      <c r="A23" s="63"/>
      <c r="B23" s="17"/>
      <c r="C23" s="34"/>
      <c r="D23" s="17"/>
      <c r="E23" s="34"/>
      <c r="F23" s="17"/>
      <c r="G23" s="34"/>
      <c r="H23" s="17"/>
      <c r="I23" s="108"/>
      <c r="J23" s="17"/>
      <c r="K23" s="38"/>
      <c r="L23" s="38"/>
      <c r="M23" s="38"/>
      <c r="N23" s="38"/>
      <c r="O23" s="225"/>
      <c r="P23" s="38"/>
      <c r="Q23" s="57"/>
      <c r="R23" s="17"/>
      <c r="S23" s="270"/>
      <c r="U23" s="107"/>
      <c r="W23" s="124"/>
    </row>
    <row r="24" spans="1:23" ht="17.45" customHeight="1">
      <c r="A24" s="63"/>
      <c r="B24" s="17"/>
      <c r="C24" s="34"/>
      <c r="D24" s="17"/>
      <c r="E24" s="34"/>
      <c r="F24" s="17"/>
      <c r="G24" s="34"/>
      <c r="H24" s="17"/>
      <c r="I24" s="108"/>
      <c r="J24" s="17"/>
      <c r="K24" s="38"/>
      <c r="L24" s="38"/>
      <c r="M24" s="38"/>
      <c r="N24" s="38"/>
      <c r="O24" s="225"/>
      <c r="P24" s="38"/>
      <c r="Q24" s="57"/>
      <c r="R24" s="17"/>
      <c r="S24" s="270"/>
      <c r="U24" s="107"/>
      <c r="W24" s="124"/>
    </row>
    <row r="25" spans="1:23" ht="17.45" customHeight="1">
      <c r="A25" s="63"/>
      <c r="B25" s="17"/>
      <c r="C25" s="34"/>
      <c r="D25" s="17"/>
      <c r="E25" s="34"/>
      <c r="F25" s="17"/>
      <c r="G25" s="34"/>
      <c r="H25" s="17"/>
      <c r="I25" s="108"/>
      <c r="J25" s="17"/>
      <c r="K25" s="38"/>
      <c r="L25" s="38"/>
      <c r="M25" s="38"/>
      <c r="N25" s="38"/>
      <c r="O25" s="225"/>
      <c r="P25" s="38"/>
      <c r="Q25" s="57"/>
      <c r="R25" s="17"/>
      <c r="S25" s="270"/>
      <c r="U25" s="107"/>
      <c r="W25" s="124"/>
    </row>
    <row r="26" spans="1:23" ht="17.45" customHeight="1">
      <c r="A26" s="63"/>
      <c r="B26" s="17"/>
      <c r="C26" s="34"/>
      <c r="D26" s="17"/>
      <c r="E26" s="34"/>
      <c r="F26" s="17"/>
      <c r="G26" s="34"/>
      <c r="H26" s="17"/>
      <c r="I26" s="108"/>
      <c r="J26" s="17"/>
      <c r="K26" s="38"/>
      <c r="L26" s="38"/>
      <c r="M26" s="38"/>
      <c r="N26" s="38"/>
      <c r="O26" s="225"/>
      <c r="P26" s="38"/>
      <c r="Q26" s="57"/>
      <c r="R26" s="17"/>
      <c r="S26" s="270"/>
      <c r="U26" s="107"/>
      <c r="W26" s="124"/>
    </row>
    <row r="27" spans="1:23" ht="17.45" customHeight="1">
      <c r="A27" s="63"/>
      <c r="B27" s="17"/>
      <c r="C27" s="34"/>
      <c r="D27" s="17"/>
      <c r="E27" s="34"/>
      <c r="F27" s="17"/>
      <c r="G27" s="34"/>
      <c r="H27" s="17"/>
      <c r="I27" s="108"/>
      <c r="J27" s="17"/>
      <c r="K27" s="38"/>
      <c r="L27" s="38"/>
      <c r="M27" s="38"/>
      <c r="N27" s="38"/>
      <c r="O27" s="225"/>
      <c r="P27" s="38"/>
      <c r="Q27" s="57"/>
      <c r="R27" s="17"/>
      <c r="S27" s="270"/>
      <c r="U27" s="107"/>
      <c r="W27" s="124"/>
    </row>
    <row r="28" spans="1:23" ht="17.45" customHeight="1">
      <c r="A28" s="63"/>
      <c r="B28" s="17"/>
      <c r="C28" s="34"/>
      <c r="D28" s="17"/>
      <c r="E28" s="34"/>
      <c r="F28" s="17"/>
      <c r="G28" s="34"/>
      <c r="H28" s="17"/>
      <c r="I28" s="108"/>
      <c r="J28" s="17"/>
      <c r="K28" s="38"/>
      <c r="L28" s="38"/>
      <c r="M28" s="38"/>
      <c r="N28" s="38"/>
      <c r="O28" s="225"/>
      <c r="P28" s="38"/>
      <c r="Q28" s="57"/>
      <c r="R28" s="17"/>
      <c r="S28" s="270"/>
      <c r="U28" s="107"/>
      <c r="W28" s="124"/>
    </row>
    <row r="29" spans="1:23" ht="17.45" customHeight="1">
      <c r="A29" s="63"/>
      <c r="B29" s="17"/>
      <c r="C29" s="34"/>
      <c r="D29" s="17"/>
      <c r="E29" s="34"/>
      <c r="F29" s="17"/>
      <c r="G29" s="34"/>
      <c r="H29" s="17"/>
      <c r="I29" s="108"/>
      <c r="J29" s="17"/>
      <c r="K29" s="38"/>
      <c r="L29" s="38"/>
      <c r="M29" s="38"/>
      <c r="N29" s="38"/>
      <c r="O29" s="225"/>
      <c r="P29" s="38"/>
      <c r="Q29" s="57"/>
      <c r="R29" s="17"/>
      <c r="S29" s="270"/>
      <c r="U29" s="107"/>
      <c r="W29" s="124"/>
    </row>
    <row r="30" spans="1:23" ht="17.45" customHeight="1">
      <c r="A30" s="63"/>
      <c r="B30" s="17"/>
      <c r="C30" s="34"/>
      <c r="D30" s="17"/>
      <c r="E30" s="34"/>
      <c r="F30" s="17"/>
      <c r="G30" s="34"/>
      <c r="H30" s="17"/>
      <c r="I30" s="108"/>
      <c r="J30" s="17"/>
      <c r="K30" s="38"/>
      <c r="L30" s="38"/>
      <c r="M30" s="38"/>
      <c r="N30" s="38"/>
      <c r="O30" s="225"/>
      <c r="P30" s="38"/>
      <c r="Q30" s="57"/>
      <c r="R30" s="17"/>
      <c r="S30" s="270"/>
      <c r="U30" s="107"/>
      <c r="W30" s="124"/>
    </row>
    <row r="31" spans="1:23" ht="17.45" customHeight="1">
      <c r="A31" s="63"/>
      <c r="B31" s="17"/>
      <c r="C31" s="34"/>
      <c r="D31" s="17"/>
      <c r="E31" s="34"/>
      <c r="F31" s="17"/>
      <c r="G31" s="34"/>
      <c r="H31" s="17"/>
      <c r="I31" s="108"/>
      <c r="J31" s="17"/>
      <c r="K31" s="38"/>
      <c r="L31" s="38"/>
      <c r="M31" s="38"/>
      <c r="N31" s="38"/>
      <c r="O31" s="225"/>
      <c r="P31" s="38"/>
      <c r="Q31" s="57"/>
      <c r="R31" s="17"/>
      <c r="S31" s="270"/>
      <c r="U31" s="107"/>
      <c r="W31" s="124"/>
    </row>
    <row r="32" spans="1:23">
      <c r="A32" s="19"/>
      <c r="B32" s="19"/>
      <c r="C32" s="19"/>
      <c r="D32" s="19"/>
      <c r="E32" s="19"/>
      <c r="F32" s="19"/>
      <c r="H32" s="19"/>
      <c r="I32" s="19"/>
      <c r="J32" s="19"/>
      <c r="K32" s="38"/>
      <c r="L32" s="38"/>
      <c r="M32" s="38"/>
      <c r="N32" s="38"/>
      <c r="O32" s="225"/>
      <c r="P32" s="38"/>
      <c r="Q32" s="57"/>
      <c r="R32" s="17"/>
      <c r="S32" s="270"/>
    </row>
    <row r="33" spans="11:21">
      <c r="K33" s="38"/>
      <c r="L33" s="38"/>
      <c r="M33" s="38"/>
      <c r="N33" s="38"/>
      <c r="O33" s="225"/>
      <c r="P33" s="38"/>
      <c r="Q33" s="57"/>
      <c r="R33" s="17"/>
      <c r="S33" s="270"/>
    </row>
    <row r="34" spans="11:21">
      <c r="K34" s="38"/>
      <c r="L34" s="38"/>
      <c r="M34" s="38"/>
      <c r="N34" s="38"/>
      <c r="O34" s="225"/>
      <c r="P34" s="38"/>
      <c r="Q34" s="57"/>
      <c r="R34" s="17"/>
      <c r="S34" s="270"/>
    </row>
    <row r="35" spans="11:21">
      <c r="K35" s="38"/>
      <c r="L35" s="38"/>
      <c r="M35" s="38"/>
      <c r="N35" s="38"/>
      <c r="O35" s="225"/>
      <c r="P35" s="38"/>
      <c r="Q35" s="57"/>
      <c r="R35" s="17"/>
      <c r="S35" s="270"/>
      <c r="T35" s="14"/>
      <c r="U35" s="14"/>
    </row>
    <row r="36" spans="11:21">
      <c r="K36" s="38"/>
      <c r="L36" s="38"/>
      <c r="M36" s="38"/>
      <c r="N36" s="38"/>
      <c r="O36" s="225"/>
      <c r="P36" s="38"/>
      <c r="Q36" s="57"/>
      <c r="R36" s="17"/>
      <c r="S36" s="270"/>
    </row>
    <row r="37" spans="11:21">
      <c r="K37" s="38"/>
      <c r="L37" s="38"/>
      <c r="M37" s="38"/>
      <c r="N37" s="38"/>
      <c r="O37" s="225"/>
      <c r="P37" s="38"/>
      <c r="Q37" s="57"/>
      <c r="R37" s="17"/>
      <c r="S37" s="270"/>
    </row>
    <row r="38" spans="11:21">
      <c r="K38" s="38"/>
      <c r="L38" s="38"/>
      <c r="M38" s="38"/>
      <c r="N38" s="38"/>
      <c r="O38" s="225"/>
      <c r="P38" s="38"/>
      <c r="Q38" s="57"/>
      <c r="R38" s="17"/>
      <c r="S38" s="270"/>
    </row>
    <row r="39" spans="11:21">
      <c r="K39" s="38"/>
      <c r="L39" s="38"/>
      <c r="M39" s="38"/>
      <c r="N39" s="38"/>
      <c r="O39" s="225"/>
      <c r="P39" s="38"/>
      <c r="Q39" s="57"/>
      <c r="R39" s="17"/>
      <c r="S39" s="270"/>
    </row>
    <row r="40" spans="11:21">
      <c r="K40" s="38"/>
      <c r="L40" s="38"/>
      <c r="M40" s="38"/>
      <c r="N40" s="38"/>
      <c r="O40" s="225"/>
      <c r="P40" s="38"/>
      <c r="Q40" s="57"/>
      <c r="R40" s="17"/>
      <c r="S40" s="270"/>
    </row>
    <row r="41" spans="11:21">
      <c r="K41" s="38"/>
      <c r="L41" s="38"/>
      <c r="M41" s="38"/>
      <c r="N41" s="38"/>
      <c r="O41" s="225"/>
      <c r="P41" s="38"/>
      <c r="Q41" s="57"/>
      <c r="R41" s="17"/>
      <c r="S41" s="270"/>
    </row>
    <row r="42" spans="11:21">
      <c r="K42" s="38"/>
      <c r="L42" s="38"/>
      <c r="M42" s="38"/>
      <c r="N42" s="38"/>
      <c r="O42" s="225"/>
      <c r="P42" s="38"/>
      <c r="Q42" s="57"/>
      <c r="R42" s="17"/>
      <c r="S42" s="270"/>
    </row>
    <row r="43" spans="11:21">
      <c r="K43" s="19"/>
      <c r="L43" s="19"/>
      <c r="M43" s="19"/>
      <c r="N43" s="19"/>
      <c r="O43" s="226"/>
      <c r="P43" s="19"/>
      <c r="Q43" s="19"/>
      <c r="R43" s="19"/>
      <c r="S43" s="270"/>
    </row>
    <row r="44" spans="11:21">
      <c r="K44" s="14"/>
      <c r="M44" s="14"/>
    </row>
    <row r="45" spans="11:21" ht="17.25">
      <c r="O45" s="228"/>
    </row>
    <row r="46" spans="11:21">
      <c r="K46" s="14"/>
      <c r="L46" s="14"/>
      <c r="M46" s="14"/>
      <c r="N46" s="14"/>
      <c r="P46" s="14"/>
      <c r="Q46" s="14"/>
      <c r="R46" s="14"/>
    </row>
  </sheetData>
  <sortState xmlns:xlrd2="http://schemas.microsoft.com/office/spreadsheetml/2017/richdata2" ref="A9:S12">
    <sortCondition descending="1" ref="Q9:Q12"/>
  </sortState>
  <mergeCells count="18">
    <mergeCell ref="A1:S1"/>
    <mergeCell ref="A2:S2"/>
    <mergeCell ref="A3:S3"/>
    <mergeCell ref="A5:S5"/>
    <mergeCell ref="C6:I6"/>
    <mergeCell ref="M6:O6"/>
    <mergeCell ref="R7:R8"/>
    <mergeCell ref="S7:S8"/>
    <mergeCell ref="A7:A8"/>
    <mergeCell ref="C7:C8"/>
    <mergeCell ref="E7:E8"/>
    <mergeCell ref="G7:G8"/>
    <mergeCell ref="I7:I8"/>
    <mergeCell ref="J7:J8"/>
    <mergeCell ref="K7:K8"/>
    <mergeCell ref="M7:M8"/>
    <mergeCell ref="O7:O8"/>
    <mergeCell ref="Q7:Q8"/>
  </mergeCells>
  <phoneticPr fontId="42" type="noConversion"/>
  <conditionalFormatting sqref="I9:I12">
    <cfRule type="cellIs" dxfId="36" priority="8" operator="greaterThan">
      <formula>22.5</formula>
    </cfRule>
  </conditionalFormatting>
  <printOptions horizontalCentered="1"/>
  <pageMargins left="0" right="0" top="0.35433070866141736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X121"/>
  <sheetViews>
    <sheetView rightToLeft="1" zoomScaleNormal="100" zoomScaleSheetLayoutView="120" workbookViewId="0">
      <selection activeCell="J20" sqref="J20"/>
    </sheetView>
  </sheetViews>
  <sheetFormatPr defaultColWidth="9.140625" defaultRowHeight="15"/>
  <cols>
    <col min="1" max="1" width="2" style="41" customWidth="1"/>
    <col min="2" max="2" width="24.7109375" style="41" bestFit="1" customWidth="1"/>
    <col min="3" max="3" width="0.28515625" style="41" customWidth="1"/>
    <col min="4" max="4" width="6.140625" style="41" customWidth="1"/>
    <col min="5" max="5" width="0.42578125" style="41" customWidth="1"/>
    <col min="6" max="6" width="17" style="41" bestFit="1" customWidth="1"/>
    <col min="7" max="7" width="0.42578125" style="41" customWidth="1"/>
    <col min="8" max="8" width="8.140625" style="41" customWidth="1"/>
    <col min="9" max="9" width="0.42578125" style="41" customWidth="1"/>
    <col min="10" max="10" width="14.7109375" style="147" bestFit="1" customWidth="1"/>
    <col min="11" max="11" width="0.28515625" style="147" customWidth="1"/>
    <col min="12" max="12" width="10.140625" style="147" customWidth="1"/>
    <col min="13" max="13" width="0.28515625" style="41" customWidth="1"/>
    <col min="14" max="14" width="13.42578125" style="41" bestFit="1" customWidth="1"/>
    <col min="15" max="15" width="0.42578125" style="41" customWidth="1"/>
    <col min="16" max="16" width="16" style="41" bestFit="1" customWidth="1"/>
    <col min="17" max="17" width="0.28515625" style="41" customWidth="1"/>
    <col min="18" max="18" width="13.85546875" style="147" bestFit="1" customWidth="1"/>
    <col min="19" max="19" width="0.28515625" style="41" customWidth="1"/>
    <col min="20" max="20" width="16" style="147" bestFit="1" customWidth="1"/>
    <col min="21" max="21" width="18.42578125" style="277" bestFit="1" customWidth="1"/>
    <col min="22" max="22" width="17.85546875" style="41" bestFit="1" customWidth="1"/>
    <col min="23" max="24" width="18.42578125" style="41" bestFit="1" customWidth="1"/>
    <col min="25" max="16384" width="9.140625" style="41"/>
  </cols>
  <sheetData>
    <row r="1" spans="2:24" ht="21">
      <c r="B1" s="404" t="str">
        <f>سهام!B1</f>
        <v xml:space="preserve">صندوق سهامی کارگزاری پارسیان 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</row>
    <row r="2" spans="2:24" ht="21">
      <c r="B2" s="404" t="s">
        <v>60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</row>
    <row r="3" spans="2:24" ht="21">
      <c r="B3" s="404" t="str">
        <f>سهام!B3</f>
        <v>برای ماه منتهی به 1402/10/27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</row>
    <row r="4" spans="2:24" ht="21" customHeight="1">
      <c r="B4" s="425" t="s">
        <v>45</v>
      </c>
      <c r="C4" s="425"/>
      <c r="D4" s="425"/>
      <c r="E4" s="425"/>
      <c r="F4" s="425"/>
      <c r="G4" s="425"/>
      <c r="H4" s="425"/>
      <c r="I4" s="136"/>
      <c r="J4" s="156"/>
      <c r="K4" s="157"/>
    </row>
    <row r="5" spans="2:24" ht="18">
      <c r="B5" s="45"/>
      <c r="C5" s="45"/>
      <c r="D5" s="423"/>
      <c r="E5" s="423"/>
      <c r="F5" s="423"/>
      <c r="G5" s="423"/>
      <c r="H5" s="423"/>
      <c r="I5" s="121"/>
      <c r="J5" s="424" t="str">
        <f>'درآمد سود سهام'!I5</f>
        <v>طی ماه</v>
      </c>
      <c r="K5" s="424"/>
      <c r="L5" s="424"/>
      <c r="M5" s="424"/>
      <c r="N5" s="424"/>
      <c r="O5" s="40"/>
      <c r="P5" s="424" t="str">
        <f>'درآمد سود سهام'!O5</f>
        <v>از ابتدای سال مالی تا پایان ماه</v>
      </c>
      <c r="Q5" s="424"/>
      <c r="R5" s="424"/>
      <c r="S5" s="424"/>
      <c r="T5" s="424"/>
    </row>
    <row r="6" spans="2:24" ht="45" customHeight="1">
      <c r="B6" s="43" t="s">
        <v>36</v>
      </c>
      <c r="C6" s="97"/>
      <c r="D6" s="123" t="s">
        <v>46</v>
      </c>
      <c r="E6" s="120"/>
      <c r="F6" s="44" t="s">
        <v>23</v>
      </c>
      <c r="G6" s="120"/>
      <c r="H6" s="143" t="s">
        <v>33</v>
      </c>
      <c r="I6" s="120"/>
      <c r="J6" s="150" t="s">
        <v>61</v>
      </c>
      <c r="K6" s="158"/>
      <c r="L6" s="150" t="s">
        <v>41</v>
      </c>
      <c r="M6" s="120"/>
      <c r="N6" s="44" t="s">
        <v>47</v>
      </c>
      <c r="O6" s="40"/>
      <c r="P6" s="44" t="s">
        <v>61</v>
      </c>
      <c r="Q6" s="120"/>
      <c r="R6" s="150" t="s">
        <v>41</v>
      </c>
      <c r="S6" s="120"/>
      <c r="T6" s="150" t="s">
        <v>47</v>
      </c>
    </row>
    <row r="7" spans="2:24" ht="18.75">
      <c r="B7" s="52" t="s">
        <v>183</v>
      </c>
      <c r="C7" s="52"/>
      <c r="D7" s="49" t="s">
        <v>71</v>
      </c>
      <c r="E7" s="52"/>
      <c r="F7" s="117" t="s">
        <v>107</v>
      </c>
      <c r="G7" s="52"/>
      <c r="H7" s="294">
        <v>18.5</v>
      </c>
      <c r="I7" s="52"/>
      <c r="J7" s="351">
        <v>0</v>
      </c>
      <c r="K7" s="151"/>
      <c r="L7" s="351">
        <v>0</v>
      </c>
      <c r="M7" s="57"/>
      <c r="N7" s="351">
        <v>0</v>
      </c>
      <c r="O7" s="126"/>
      <c r="P7" s="126">
        <v>8707147481</v>
      </c>
      <c r="Q7" s="126"/>
      <c r="R7" s="351">
        <v>0</v>
      </c>
      <c r="S7" s="126"/>
      <c r="T7" s="126">
        <v>10165119231</v>
      </c>
      <c r="U7" s="329"/>
      <c r="V7" s="52"/>
      <c r="W7" s="147"/>
      <c r="X7" s="147"/>
    </row>
    <row r="8" spans="2:24" ht="18.75">
      <c r="B8" s="52" t="s">
        <v>184</v>
      </c>
      <c r="C8" s="52"/>
      <c r="D8" s="50" t="s">
        <v>71</v>
      </c>
      <c r="E8" s="52"/>
      <c r="F8" s="117" t="s">
        <v>185</v>
      </c>
      <c r="G8" s="52"/>
      <c r="H8" s="294">
        <v>18</v>
      </c>
      <c r="I8" s="52"/>
      <c r="J8" s="351">
        <v>0</v>
      </c>
      <c r="K8" s="151"/>
      <c r="L8" s="351">
        <v>0</v>
      </c>
      <c r="M8" s="57"/>
      <c r="N8" s="351">
        <v>0</v>
      </c>
      <c r="O8" s="126"/>
      <c r="P8" s="126">
        <v>9902809353</v>
      </c>
      <c r="Q8" s="126"/>
      <c r="R8" s="351">
        <v>0</v>
      </c>
      <c r="S8" s="126"/>
      <c r="T8" s="126">
        <v>9902809353</v>
      </c>
      <c r="U8" s="329"/>
      <c r="V8" s="142"/>
    </row>
    <row r="9" spans="2:24" ht="18.75">
      <c r="B9" s="52" t="s">
        <v>191</v>
      </c>
      <c r="C9" s="52"/>
      <c r="D9" s="49">
        <v>24</v>
      </c>
      <c r="E9" s="52"/>
      <c r="F9" s="119" t="s">
        <v>71</v>
      </c>
      <c r="G9" s="52"/>
      <c r="H9" s="294">
        <v>22.5</v>
      </c>
      <c r="I9" s="52"/>
      <c r="J9" s="160">
        <v>3318767125</v>
      </c>
      <c r="K9" s="151"/>
      <c r="L9" s="160">
        <v>2601475</v>
      </c>
      <c r="M9" s="126"/>
      <c r="N9" s="160">
        <v>3321368600</v>
      </c>
      <c r="O9" s="126"/>
      <c r="P9" s="126">
        <v>7198219176</v>
      </c>
      <c r="Q9" s="126"/>
      <c r="R9" s="160">
        <v>-3857360</v>
      </c>
      <c r="S9" s="126"/>
      <c r="T9" s="126">
        <v>7194361816</v>
      </c>
      <c r="U9" s="278"/>
    </row>
    <row r="10" spans="2:24" ht="18.75">
      <c r="B10" s="52" t="s">
        <v>189</v>
      </c>
      <c r="C10" s="52"/>
      <c r="D10" s="49">
        <v>7</v>
      </c>
      <c r="E10" s="52"/>
      <c r="F10" s="117" t="s">
        <v>71</v>
      </c>
      <c r="G10" s="52"/>
      <c r="H10" s="294">
        <v>0</v>
      </c>
      <c r="I10" s="52"/>
      <c r="J10" s="160">
        <v>34425084</v>
      </c>
      <c r="K10" s="151"/>
      <c r="L10" s="351">
        <v>0</v>
      </c>
      <c r="M10" s="57"/>
      <c r="N10" s="160">
        <v>34425084</v>
      </c>
      <c r="O10" s="126"/>
      <c r="P10" s="126">
        <v>320254935</v>
      </c>
      <c r="Q10" s="126"/>
      <c r="R10" s="351">
        <v>0</v>
      </c>
      <c r="S10" s="126"/>
      <c r="T10" s="126">
        <v>320254935</v>
      </c>
      <c r="U10" s="278"/>
      <c r="V10" s="52"/>
      <c r="W10" s="147"/>
    </row>
    <row r="11" spans="2:24" ht="18.75">
      <c r="B11" s="52" t="s">
        <v>186</v>
      </c>
      <c r="C11" s="52"/>
      <c r="D11" s="50">
        <v>17</v>
      </c>
      <c r="E11" s="52"/>
      <c r="F11" s="119" t="s">
        <v>71</v>
      </c>
      <c r="G11" s="52"/>
      <c r="H11" s="294">
        <v>0</v>
      </c>
      <c r="I11" s="52"/>
      <c r="J11" s="160">
        <v>2524410</v>
      </c>
      <c r="K11" s="151"/>
      <c r="L11" s="351">
        <v>0</v>
      </c>
      <c r="M11" s="126"/>
      <c r="N11" s="160">
        <v>2524410</v>
      </c>
      <c r="O11" s="126"/>
      <c r="P11" s="126">
        <v>239469396</v>
      </c>
      <c r="Q11" s="126"/>
      <c r="R11" s="351">
        <v>0</v>
      </c>
      <c r="S11" s="126"/>
      <c r="T11" s="126">
        <v>239469396</v>
      </c>
      <c r="U11" s="278"/>
      <c r="V11" s="52"/>
      <c r="W11" s="147"/>
      <c r="X11" s="147"/>
    </row>
    <row r="12" spans="2:24" ht="18.75">
      <c r="B12" s="52" t="s">
        <v>191</v>
      </c>
      <c r="C12" s="52"/>
      <c r="D12" s="49">
        <v>17</v>
      </c>
      <c r="E12" s="52"/>
      <c r="F12" s="117" t="s">
        <v>71</v>
      </c>
      <c r="G12" s="52"/>
      <c r="H12" s="294">
        <v>0</v>
      </c>
      <c r="I12" s="52"/>
      <c r="J12" s="351">
        <v>0</v>
      </c>
      <c r="K12" s="151"/>
      <c r="L12" s="351">
        <v>0</v>
      </c>
      <c r="M12" s="126"/>
      <c r="N12" s="351">
        <v>0</v>
      </c>
      <c r="O12" s="126"/>
      <c r="P12" s="126">
        <v>430000</v>
      </c>
      <c r="Q12" s="126"/>
      <c r="R12" s="351">
        <v>0</v>
      </c>
      <c r="S12" s="126"/>
      <c r="T12" s="126">
        <v>430000</v>
      </c>
      <c r="U12" s="278"/>
      <c r="V12" s="52"/>
      <c r="W12" s="147"/>
      <c r="X12" s="147"/>
    </row>
    <row r="13" spans="2:24" ht="20.100000000000001" customHeight="1" thickBot="1">
      <c r="B13" s="40" t="s">
        <v>2</v>
      </c>
      <c r="C13" s="52"/>
      <c r="D13" s="117"/>
      <c r="E13" s="52"/>
      <c r="F13" s="119" t="s">
        <v>71</v>
      </c>
      <c r="G13" s="52"/>
      <c r="H13" s="118"/>
      <c r="I13" s="52"/>
      <c r="J13" s="149">
        <f>SUM(J7:J12)</f>
        <v>3355716619</v>
      </c>
      <c r="K13" s="159"/>
      <c r="L13" s="149">
        <f>SUM(L7:L12)</f>
        <v>2601475</v>
      </c>
      <c r="M13" s="149">
        <f>SUM(M9:M12)</f>
        <v>0</v>
      </c>
      <c r="N13" s="149">
        <f>SUM(N7:N12)</f>
        <v>3358318094</v>
      </c>
      <c r="O13" s="149">
        <f>SUM(O9:O12)</f>
        <v>0</v>
      </c>
      <c r="P13" s="149">
        <f>SUM(P7:P12)</f>
        <v>26368330341</v>
      </c>
      <c r="Q13" s="149">
        <f>SUM(Q9:Q12)</f>
        <v>0</v>
      </c>
      <c r="R13" s="149">
        <f>SUM(R7:R12)</f>
        <v>-3857360</v>
      </c>
      <c r="S13" s="149">
        <f>SUM(S9:S12)</f>
        <v>0</v>
      </c>
      <c r="T13" s="149">
        <f>SUM(T7:T12)</f>
        <v>27822444731</v>
      </c>
    </row>
    <row r="14" spans="2:24" ht="20.100000000000001" customHeight="1" thickTop="1">
      <c r="B14" s="52"/>
      <c r="C14" s="52"/>
      <c r="D14" s="86"/>
      <c r="E14" s="52"/>
      <c r="F14" s="119"/>
      <c r="G14" s="65"/>
      <c r="H14" s="118"/>
      <c r="I14" s="65"/>
      <c r="J14" s="151"/>
      <c r="K14" s="159"/>
      <c r="L14" s="155"/>
      <c r="M14" s="57"/>
      <c r="N14" s="57"/>
      <c r="O14" s="57"/>
      <c r="P14" s="87"/>
      <c r="Q14" s="87"/>
      <c r="R14" s="155"/>
      <c r="S14" s="87"/>
      <c r="T14" s="151"/>
    </row>
    <row r="15" spans="2:24" ht="20.100000000000001" customHeight="1">
      <c r="B15" s="52"/>
      <c r="C15" s="52"/>
      <c r="D15" s="86"/>
      <c r="E15" s="65"/>
      <c r="F15" s="117"/>
      <c r="G15" s="52"/>
      <c r="H15" s="118"/>
      <c r="I15" s="52"/>
      <c r="J15" s="151"/>
      <c r="K15" s="159"/>
      <c r="L15" s="155"/>
      <c r="M15" s="57"/>
      <c r="N15" s="57"/>
      <c r="O15" s="57"/>
      <c r="P15" s="335"/>
      <c r="Q15" s="87"/>
      <c r="R15" s="36"/>
      <c r="S15" s="87"/>
      <c r="T15" s="151"/>
      <c r="U15" s="48"/>
    </row>
    <row r="16" spans="2:24" ht="20.100000000000001" customHeight="1">
      <c r="B16" s="52"/>
      <c r="C16" s="52"/>
      <c r="D16" s="86"/>
      <c r="E16" s="65"/>
      <c r="F16" s="119"/>
      <c r="G16" s="65"/>
      <c r="H16" s="118"/>
      <c r="I16" s="65"/>
      <c r="J16" s="151"/>
      <c r="K16" s="159"/>
      <c r="L16" s="155"/>
      <c r="M16" s="57"/>
      <c r="N16" s="57"/>
      <c r="O16" s="57"/>
      <c r="P16" s="335"/>
      <c r="T16" s="41"/>
      <c r="U16" s="48"/>
    </row>
    <row r="17" spans="2:21" ht="20.100000000000001" customHeight="1">
      <c r="B17" s="52"/>
      <c r="C17" s="52"/>
      <c r="D17" s="86"/>
      <c r="E17" s="52"/>
      <c r="F17" s="117"/>
      <c r="G17" s="52"/>
      <c r="H17" s="118"/>
      <c r="I17" s="52"/>
      <c r="J17" s="151"/>
      <c r="K17" s="159"/>
      <c r="L17" s="155"/>
      <c r="M17" s="57"/>
      <c r="N17" s="57"/>
      <c r="O17" s="57"/>
      <c r="P17" s="48"/>
      <c r="R17" s="41"/>
      <c r="T17" s="48"/>
      <c r="U17" s="48"/>
    </row>
    <row r="18" spans="2:21" ht="20.100000000000001" customHeight="1">
      <c r="B18" s="52"/>
      <c r="C18" s="52"/>
      <c r="D18" s="86"/>
      <c r="E18" s="65"/>
      <c r="F18" s="119"/>
      <c r="G18" s="52"/>
      <c r="H18" s="118"/>
      <c r="I18" s="52"/>
      <c r="J18" s="151"/>
      <c r="K18" s="159"/>
      <c r="L18" s="155"/>
      <c r="M18" s="57"/>
      <c r="N18" s="57"/>
      <c r="O18" s="57"/>
      <c r="P18" s="87"/>
      <c r="Q18" s="87"/>
      <c r="R18" s="41"/>
      <c r="T18" s="41"/>
    </row>
    <row r="19" spans="2:21" ht="20.100000000000001" customHeight="1">
      <c r="B19" s="52"/>
      <c r="C19" s="52"/>
      <c r="D19" s="86"/>
      <c r="E19" s="65"/>
      <c r="F19" s="119"/>
      <c r="G19" s="65"/>
      <c r="H19" s="118"/>
      <c r="I19" s="65"/>
      <c r="J19" s="151"/>
      <c r="K19" s="159"/>
      <c r="L19" s="155"/>
      <c r="M19" s="140"/>
      <c r="N19" s="57"/>
      <c r="O19" s="140"/>
      <c r="P19" s="87"/>
      <c r="Q19" s="87"/>
      <c r="R19" s="41"/>
      <c r="T19" s="41"/>
    </row>
    <row r="20" spans="2:21" ht="20.100000000000001" customHeight="1">
      <c r="B20" s="52"/>
      <c r="C20" s="52"/>
      <c r="D20" s="86"/>
      <c r="E20" s="65"/>
      <c r="F20" s="117"/>
      <c r="G20" s="52"/>
      <c r="H20" s="118"/>
      <c r="I20" s="52"/>
      <c r="J20" s="151"/>
      <c r="K20" s="159"/>
      <c r="L20" s="155"/>
      <c r="M20" s="57"/>
      <c r="N20" s="57"/>
      <c r="O20" s="57"/>
      <c r="P20" s="87"/>
      <c r="Q20" s="87"/>
      <c r="R20" s="41"/>
      <c r="T20" s="41"/>
    </row>
    <row r="21" spans="2:21" ht="20.100000000000001" customHeight="1">
      <c r="B21" s="52"/>
      <c r="C21" s="52"/>
      <c r="D21" s="86"/>
      <c r="E21" s="52"/>
      <c r="F21" s="119"/>
      <c r="G21" s="52"/>
      <c r="H21" s="118"/>
      <c r="I21" s="52"/>
      <c r="J21" s="151"/>
      <c r="K21" s="159"/>
      <c r="L21" s="155"/>
      <c r="M21" s="140"/>
      <c r="N21" s="57"/>
      <c r="O21" s="57"/>
      <c r="P21" s="87"/>
      <c r="Q21" s="87"/>
      <c r="R21" s="155"/>
      <c r="S21" s="87"/>
      <c r="T21" s="151"/>
    </row>
    <row r="22" spans="2:21" ht="20.100000000000001" customHeight="1">
      <c r="B22" s="52"/>
      <c r="C22" s="52"/>
      <c r="D22" s="117"/>
      <c r="E22" s="52"/>
      <c r="F22" s="119"/>
      <c r="G22" s="52"/>
      <c r="H22" s="118"/>
      <c r="I22" s="52"/>
      <c r="J22" s="151"/>
      <c r="K22" s="159"/>
      <c r="L22" s="155"/>
      <c r="M22" s="57"/>
      <c r="N22" s="57"/>
      <c r="O22" s="57"/>
      <c r="P22" s="87"/>
      <c r="Q22" s="87"/>
      <c r="R22" s="155"/>
      <c r="S22" s="87"/>
      <c r="T22" s="151"/>
    </row>
    <row r="23" spans="2:21" ht="20.100000000000001" customHeight="1">
      <c r="B23" s="52"/>
      <c r="C23" s="52"/>
      <c r="D23" s="86"/>
      <c r="E23" s="52"/>
      <c r="F23" s="119"/>
      <c r="G23" s="65"/>
      <c r="H23" s="118"/>
      <c r="I23" s="65"/>
      <c r="J23" s="151"/>
      <c r="K23" s="159"/>
      <c r="L23" s="155"/>
      <c r="M23" s="140"/>
      <c r="N23" s="57"/>
      <c r="O23" s="57"/>
      <c r="P23" s="87"/>
      <c r="Q23" s="87"/>
      <c r="R23" s="155"/>
      <c r="S23" s="87"/>
      <c r="T23" s="151"/>
    </row>
    <row r="24" spans="2:21" ht="20.100000000000001" customHeight="1">
      <c r="B24" s="52"/>
      <c r="C24" s="52"/>
      <c r="D24" s="86"/>
      <c r="E24" s="52"/>
      <c r="F24" s="117"/>
      <c r="G24" s="52"/>
      <c r="H24" s="118"/>
      <c r="I24" s="52"/>
      <c r="J24" s="151"/>
      <c r="K24" s="159"/>
      <c r="L24" s="155"/>
      <c r="M24" s="140"/>
      <c r="N24" s="57"/>
      <c r="O24" s="57"/>
      <c r="P24" s="87"/>
      <c r="Q24" s="87"/>
      <c r="R24" s="155"/>
      <c r="S24" s="87"/>
      <c r="T24" s="151"/>
    </row>
    <row r="25" spans="2:21" ht="20.100000000000001" customHeight="1">
      <c r="B25" s="52"/>
      <c r="C25" s="52"/>
      <c r="D25" s="86"/>
      <c r="E25" s="52"/>
      <c r="F25" s="119"/>
      <c r="G25" s="52"/>
      <c r="H25" s="118"/>
      <c r="I25" s="52"/>
      <c r="J25" s="151"/>
      <c r="K25" s="159"/>
      <c r="L25" s="155"/>
      <c r="M25" s="57"/>
      <c r="N25" s="57"/>
      <c r="O25" s="57"/>
      <c r="P25" s="87"/>
      <c r="Q25" s="87"/>
      <c r="R25" s="155"/>
      <c r="S25" s="87"/>
      <c r="T25" s="151"/>
    </row>
    <row r="26" spans="2:21" ht="20.100000000000001" customHeight="1">
      <c r="B26" s="52"/>
      <c r="C26" s="52"/>
      <c r="D26" s="86"/>
      <c r="E26" s="52"/>
      <c r="F26" s="119"/>
      <c r="G26" s="52"/>
      <c r="H26" s="118"/>
      <c r="I26" s="52"/>
      <c r="J26" s="151"/>
      <c r="K26" s="159"/>
      <c r="L26" s="155"/>
      <c r="M26" s="140"/>
      <c r="N26" s="57"/>
      <c r="O26" s="57"/>
      <c r="P26" s="87"/>
      <c r="Q26" s="87"/>
      <c r="R26" s="155"/>
      <c r="S26" s="87"/>
      <c r="T26" s="151"/>
    </row>
    <row r="27" spans="2:21" ht="20.100000000000001" customHeight="1">
      <c r="B27" s="52"/>
      <c r="C27" s="52"/>
      <c r="D27" s="86"/>
      <c r="E27" s="65"/>
      <c r="F27" s="119"/>
      <c r="G27" s="52"/>
      <c r="H27" s="118"/>
      <c r="I27" s="52"/>
      <c r="J27" s="151"/>
      <c r="K27" s="159"/>
      <c r="L27" s="155"/>
      <c r="M27" s="57"/>
      <c r="N27" s="57"/>
      <c r="O27" s="57"/>
      <c r="P27" s="87"/>
      <c r="Q27" s="87"/>
      <c r="R27" s="155"/>
      <c r="S27" s="87"/>
      <c r="T27" s="151"/>
    </row>
    <row r="28" spans="2:21" ht="20.100000000000001" customHeight="1">
      <c r="B28" s="52"/>
      <c r="C28" s="52"/>
      <c r="D28" s="86"/>
      <c r="E28" s="65"/>
      <c r="F28" s="119"/>
      <c r="G28" s="65"/>
      <c r="H28" s="118"/>
      <c r="I28" s="65"/>
      <c r="J28" s="151"/>
      <c r="K28" s="159"/>
      <c r="L28" s="155"/>
      <c r="M28" s="140"/>
      <c r="N28" s="57"/>
      <c r="O28" s="140"/>
      <c r="P28" s="87"/>
      <c r="Q28" s="87"/>
      <c r="R28" s="155"/>
      <c r="S28" s="87"/>
      <c r="T28" s="151"/>
    </row>
    <row r="29" spans="2:21" ht="20.100000000000001" customHeight="1">
      <c r="B29" s="52"/>
      <c r="C29" s="52"/>
      <c r="D29" s="117"/>
      <c r="E29" s="52"/>
      <c r="F29" s="117"/>
      <c r="G29" s="52"/>
      <c r="H29" s="118"/>
      <c r="I29" s="52"/>
      <c r="J29" s="151"/>
      <c r="K29" s="159"/>
      <c r="L29" s="155"/>
      <c r="M29" s="140"/>
      <c r="N29" s="57"/>
      <c r="O29" s="57"/>
      <c r="P29" s="87"/>
      <c r="Q29" s="87"/>
      <c r="R29" s="155"/>
      <c r="S29" s="87"/>
      <c r="T29" s="151"/>
    </row>
    <row r="30" spans="2:21" ht="20.100000000000001" customHeight="1">
      <c r="B30" s="52"/>
      <c r="C30" s="52"/>
      <c r="D30" s="86"/>
      <c r="E30" s="65"/>
      <c r="F30" s="119"/>
      <c r="G30" s="52"/>
      <c r="H30" s="118"/>
      <c r="I30" s="52"/>
      <c r="J30" s="151"/>
      <c r="K30" s="159"/>
      <c r="L30" s="155"/>
      <c r="M30" s="140"/>
      <c r="N30" s="57"/>
      <c r="O30" s="57"/>
      <c r="P30" s="87"/>
      <c r="Q30" s="87"/>
      <c r="R30" s="155"/>
      <c r="S30" s="87"/>
      <c r="T30" s="151"/>
    </row>
    <row r="31" spans="2:21" ht="20.100000000000001" customHeight="1">
      <c r="B31" s="52"/>
      <c r="C31" s="52"/>
      <c r="D31" s="86"/>
      <c r="E31" s="52"/>
      <c r="F31" s="119"/>
      <c r="G31" s="65"/>
      <c r="H31" s="118"/>
      <c r="I31" s="65"/>
      <c r="J31" s="151"/>
      <c r="K31" s="159"/>
      <c r="L31" s="155"/>
      <c r="M31" s="140"/>
      <c r="N31" s="57"/>
      <c r="O31" s="140"/>
      <c r="P31" s="87"/>
      <c r="Q31" s="87"/>
      <c r="R31" s="155"/>
      <c r="S31" s="87"/>
      <c r="T31" s="151"/>
    </row>
    <row r="32" spans="2:21" ht="20.100000000000001" customHeight="1">
      <c r="B32" s="52"/>
      <c r="C32" s="52"/>
      <c r="D32" s="86"/>
      <c r="E32" s="52"/>
      <c r="F32" s="117"/>
      <c r="G32" s="65"/>
      <c r="H32" s="118"/>
      <c r="I32" s="65"/>
      <c r="J32" s="151"/>
      <c r="K32" s="159"/>
      <c r="L32" s="155"/>
      <c r="M32" s="57"/>
      <c r="N32" s="57"/>
      <c r="O32" s="57"/>
      <c r="P32" s="87"/>
      <c r="Q32" s="87"/>
      <c r="R32" s="155"/>
      <c r="S32" s="87"/>
      <c r="T32" s="151"/>
    </row>
    <row r="33" spans="2:20" ht="20.100000000000001" customHeight="1">
      <c r="B33" s="52"/>
      <c r="C33" s="51"/>
      <c r="D33" s="86"/>
      <c r="E33" s="52"/>
      <c r="F33" s="117"/>
      <c r="G33" s="52"/>
      <c r="H33" s="118"/>
      <c r="I33" s="52"/>
      <c r="J33" s="151"/>
      <c r="K33" s="159"/>
      <c r="L33" s="155"/>
      <c r="M33" s="57"/>
      <c r="N33" s="57"/>
      <c r="O33" s="57"/>
      <c r="P33" s="87"/>
      <c r="Q33" s="87"/>
      <c r="R33" s="155"/>
      <c r="S33" s="87"/>
      <c r="T33" s="151"/>
    </row>
    <row r="34" spans="2:20" ht="20.100000000000001" customHeight="1">
      <c r="B34" s="52"/>
      <c r="C34" s="52"/>
      <c r="D34" s="86"/>
      <c r="E34" s="52"/>
      <c r="F34" s="119"/>
      <c r="G34" s="65"/>
      <c r="H34" s="118"/>
      <c r="I34" s="65"/>
      <c r="J34" s="151"/>
      <c r="K34" s="159"/>
      <c r="L34" s="155"/>
      <c r="M34" s="57"/>
      <c r="N34" s="57"/>
      <c r="O34" s="57"/>
      <c r="P34" s="87"/>
      <c r="Q34" s="87"/>
      <c r="R34" s="155"/>
      <c r="S34" s="87"/>
      <c r="T34" s="151"/>
    </row>
    <row r="35" spans="2:20" ht="20.100000000000001" customHeight="1">
      <c r="B35" s="52"/>
      <c r="C35" s="52"/>
      <c r="D35" s="86"/>
      <c r="E35" s="52"/>
      <c r="F35" s="117"/>
      <c r="G35" s="65"/>
      <c r="H35" s="118"/>
      <c r="I35" s="65"/>
      <c r="J35" s="151"/>
      <c r="K35" s="159"/>
      <c r="L35" s="155"/>
      <c r="M35" s="140"/>
      <c r="N35" s="57"/>
      <c r="O35" s="57"/>
      <c r="P35" s="87"/>
      <c r="Q35" s="87"/>
      <c r="R35" s="155"/>
      <c r="S35" s="87"/>
      <c r="T35" s="151"/>
    </row>
    <row r="36" spans="2:20" ht="20.100000000000001" customHeight="1">
      <c r="B36" s="52"/>
      <c r="C36" s="52"/>
      <c r="D36" s="86"/>
      <c r="E36" s="65"/>
      <c r="F36" s="117"/>
      <c r="G36" s="65"/>
      <c r="H36" s="118"/>
      <c r="I36" s="65"/>
      <c r="J36" s="151"/>
      <c r="K36" s="159"/>
      <c r="L36" s="155"/>
      <c r="M36" s="140"/>
      <c r="N36" s="57"/>
      <c r="O36" s="57"/>
      <c r="P36" s="87"/>
      <c r="Q36" s="87"/>
      <c r="R36" s="155"/>
      <c r="S36" s="87"/>
      <c r="T36" s="151"/>
    </row>
    <row r="37" spans="2:20" ht="20.100000000000001" customHeight="1">
      <c r="B37" s="52"/>
      <c r="C37" s="52"/>
      <c r="D37" s="86"/>
      <c r="E37" s="65"/>
      <c r="F37" s="117"/>
      <c r="G37" s="52"/>
      <c r="H37" s="118"/>
      <c r="I37" s="52"/>
      <c r="J37" s="151"/>
      <c r="K37" s="159"/>
      <c r="L37" s="155"/>
      <c r="M37" s="140"/>
      <c r="N37" s="57"/>
      <c r="O37" s="57"/>
      <c r="P37" s="87"/>
      <c r="Q37" s="87"/>
      <c r="R37" s="155"/>
      <c r="S37" s="87"/>
      <c r="T37" s="151"/>
    </row>
    <row r="38" spans="2:20" ht="20.100000000000001" customHeight="1">
      <c r="B38" s="52"/>
      <c r="C38" s="52"/>
      <c r="D38" s="86"/>
      <c r="E38" s="65"/>
      <c r="F38" s="119"/>
      <c r="G38" s="52"/>
      <c r="H38" s="118"/>
      <c r="I38" s="52"/>
      <c r="J38" s="151"/>
      <c r="K38" s="159"/>
      <c r="L38" s="155"/>
      <c r="M38" s="57"/>
      <c r="N38" s="57"/>
      <c r="O38" s="57"/>
      <c r="P38" s="87"/>
      <c r="Q38" s="87"/>
      <c r="R38" s="155"/>
      <c r="S38" s="87"/>
      <c r="T38" s="151"/>
    </row>
    <row r="39" spans="2:20" ht="20.100000000000001" customHeight="1">
      <c r="B39" s="52"/>
      <c r="C39" s="52"/>
      <c r="D39" s="86"/>
      <c r="E39" s="52"/>
      <c r="F39" s="119"/>
      <c r="G39" s="52"/>
      <c r="H39" s="118"/>
      <c r="I39" s="52"/>
      <c r="J39" s="151"/>
      <c r="K39" s="159"/>
      <c r="L39" s="155"/>
      <c r="M39" s="140"/>
      <c r="N39" s="57"/>
      <c r="O39" s="57"/>
      <c r="P39" s="87"/>
      <c r="Q39" s="87"/>
      <c r="R39" s="155"/>
      <c r="S39" s="87"/>
      <c r="T39" s="151"/>
    </row>
    <row r="40" spans="2:20" ht="20.100000000000001" customHeight="1">
      <c r="B40" s="52"/>
      <c r="C40" s="52"/>
      <c r="D40" s="86"/>
      <c r="E40" s="52"/>
      <c r="F40" s="119"/>
      <c r="G40" s="52"/>
      <c r="H40" s="118"/>
      <c r="I40" s="52"/>
      <c r="J40" s="151"/>
      <c r="K40" s="159"/>
      <c r="L40" s="155"/>
      <c r="M40" s="57"/>
      <c r="N40" s="57"/>
      <c r="O40" s="57"/>
      <c r="P40" s="87"/>
      <c r="Q40" s="87"/>
      <c r="R40" s="155"/>
      <c r="S40" s="87"/>
      <c r="T40" s="151"/>
    </row>
    <row r="41" spans="2:20" ht="20.100000000000001" customHeight="1">
      <c r="B41" s="52"/>
      <c r="C41" s="52"/>
      <c r="D41" s="86"/>
      <c r="E41" s="65"/>
      <c r="F41" s="119"/>
      <c r="G41" s="52"/>
      <c r="H41" s="118"/>
      <c r="I41" s="52"/>
      <c r="J41" s="151"/>
      <c r="K41" s="159"/>
      <c r="L41" s="155"/>
      <c r="M41" s="140"/>
      <c r="N41" s="57"/>
      <c r="O41" s="57"/>
      <c r="P41" s="87"/>
      <c r="Q41" s="87"/>
      <c r="R41" s="155"/>
      <c r="S41" s="87"/>
      <c r="T41" s="151"/>
    </row>
    <row r="42" spans="2:20" ht="20.100000000000001" customHeight="1">
      <c r="B42" s="52"/>
      <c r="C42" s="52"/>
      <c r="D42" s="86"/>
      <c r="E42" s="52"/>
      <c r="F42" s="119"/>
      <c r="G42" s="52"/>
      <c r="H42" s="118"/>
      <c r="I42" s="52"/>
      <c r="J42" s="151"/>
      <c r="K42" s="159"/>
      <c r="L42" s="155"/>
      <c r="M42" s="140"/>
      <c r="N42" s="57"/>
      <c r="O42" s="140"/>
      <c r="P42" s="87"/>
      <c r="Q42" s="87"/>
      <c r="R42" s="155"/>
      <c r="S42" s="87"/>
      <c r="T42" s="151"/>
    </row>
    <row r="43" spans="2:20" ht="20.100000000000001" customHeight="1">
      <c r="B43" s="52"/>
      <c r="C43" s="52"/>
      <c r="D43" s="86"/>
      <c r="E43" s="52"/>
      <c r="F43" s="119"/>
      <c r="G43" s="65"/>
      <c r="H43" s="118"/>
      <c r="I43" s="65"/>
      <c r="J43" s="151"/>
      <c r="K43" s="159"/>
      <c r="L43" s="155"/>
      <c r="M43" s="140"/>
      <c r="N43" s="57"/>
      <c r="O43" s="57"/>
      <c r="P43" s="87"/>
      <c r="Q43" s="87"/>
      <c r="R43" s="155"/>
      <c r="S43" s="87"/>
      <c r="T43" s="151"/>
    </row>
    <row r="44" spans="2:20" ht="20.100000000000001" customHeight="1">
      <c r="B44" s="52"/>
      <c r="C44" s="52"/>
      <c r="D44" s="86"/>
      <c r="E44" s="65"/>
      <c r="F44" s="117"/>
      <c r="G44" s="65"/>
      <c r="H44" s="118"/>
      <c r="I44" s="65"/>
      <c r="J44" s="151"/>
      <c r="K44" s="159"/>
      <c r="L44" s="155"/>
      <c r="M44" s="57"/>
      <c r="N44" s="57"/>
      <c r="O44" s="57"/>
      <c r="P44" s="87"/>
      <c r="Q44" s="87"/>
      <c r="R44" s="155"/>
      <c r="S44" s="87"/>
      <c r="T44" s="151"/>
    </row>
    <row r="45" spans="2:20" ht="20.100000000000001" customHeight="1">
      <c r="B45" s="52"/>
      <c r="C45" s="52"/>
      <c r="D45" s="86"/>
      <c r="E45" s="52"/>
      <c r="F45" s="117"/>
      <c r="G45" s="52"/>
      <c r="H45" s="118"/>
      <c r="I45" s="52"/>
      <c r="J45" s="151"/>
      <c r="K45" s="159"/>
      <c r="L45" s="155"/>
      <c r="M45" s="140"/>
      <c r="N45" s="57"/>
      <c r="O45" s="57"/>
      <c r="P45" s="87"/>
      <c r="Q45" s="87"/>
      <c r="R45" s="155"/>
      <c r="S45" s="87"/>
      <c r="T45" s="151"/>
    </row>
    <row r="46" spans="2:20" ht="20.100000000000001" customHeight="1">
      <c r="B46" s="52"/>
      <c r="C46" s="52"/>
      <c r="D46" s="86"/>
      <c r="E46" s="52"/>
      <c r="F46" s="119"/>
      <c r="G46" s="65"/>
      <c r="H46" s="118"/>
      <c r="I46" s="65"/>
      <c r="J46" s="151"/>
      <c r="K46" s="159"/>
      <c r="L46" s="155"/>
      <c r="M46" s="140"/>
      <c r="N46" s="57"/>
      <c r="O46" s="57"/>
      <c r="P46" s="87"/>
      <c r="Q46" s="87"/>
      <c r="R46" s="155"/>
      <c r="S46" s="87"/>
      <c r="T46" s="151"/>
    </row>
    <row r="47" spans="2:20" ht="20.100000000000001" customHeight="1">
      <c r="B47" s="52"/>
      <c r="C47" s="52"/>
      <c r="D47" s="117"/>
      <c r="E47" s="52"/>
      <c r="F47" s="117"/>
      <c r="G47" s="52"/>
      <c r="H47" s="118"/>
      <c r="I47" s="52"/>
      <c r="J47" s="151"/>
      <c r="K47" s="159"/>
      <c r="L47" s="155"/>
      <c r="M47" s="57"/>
      <c r="N47" s="57"/>
      <c r="O47" s="57"/>
      <c r="P47" s="87"/>
      <c r="Q47" s="87"/>
      <c r="R47" s="155"/>
      <c r="S47" s="87"/>
      <c r="T47" s="151"/>
    </row>
    <row r="48" spans="2:20" ht="20.100000000000001" customHeight="1">
      <c r="B48" s="52"/>
      <c r="C48" s="52"/>
      <c r="D48" s="117"/>
      <c r="E48" s="52"/>
      <c r="F48" s="119"/>
      <c r="G48" s="52"/>
      <c r="H48" s="118"/>
      <c r="I48" s="52"/>
      <c r="J48" s="151"/>
      <c r="K48" s="159"/>
      <c r="L48" s="155"/>
      <c r="M48" s="57"/>
      <c r="N48" s="57"/>
      <c r="O48" s="57"/>
      <c r="P48" s="87"/>
      <c r="Q48" s="87"/>
      <c r="R48" s="155"/>
      <c r="S48" s="87"/>
      <c r="T48" s="151"/>
    </row>
    <row r="49" spans="2:20" ht="20.100000000000001" customHeight="1">
      <c r="B49" s="52"/>
      <c r="C49" s="52"/>
      <c r="D49" s="86"/>
      <c r="E49" s="52"/>
      <c r="F49" s="119"/>
      <c r="G49" s="52"/>
      <c r="H49" s="118"/>
      <c r="I49" s="52"/>
      <c r="J49" s="151"/>
      <c r="K49" s="159"/>
      <c r="L49" s="155"/>
      <c r="M49" s="140"/>
      <c r="N49" s="57"/>
      <c r="O49" s="140"/>
      <c r="P49" s="87"/>
      <c r="Q49" s="87"/>
      <c r="R49" s="155"/>
      <c r="S49" s="87"/>
      <c r="T49" s="151"/>
    </row>
    <row r="50" spans="2:20" ht="20.100000000000001" customHeight="1">
      <c r="B50" s="52"/>
      <c r="C50" s="52"/>
      <c r="D50" s="117"/>
      <c r="E50" s="52"/>
      <c r="F50" s="119"/>
      <c r="G50" s="52"/>
      <c r="H50" s="118"/>
      <c r="I50" s="52"/>
      <c r="J50" s="151"/>
      <c r="K50" s="159"/>
      <c r="L50" s="155"/>
      <c r="M50" s="57"/>
      <c r="N50" s="57"/>
      <c r="O50" s="57"/>
      <c r="P50" s="87"/>
      <c r="Q50" s="87"/>
      <c r="R50" s="155"/>
      <c r="S50" s="87"/>
      <c r="T50" s="151"/>
    </row>
    <row r="51" spans="2:20" ht="20.100000000000001" customHeight="1">
      <c r="B51" s="52"/>
      <c r="C51" s="52"/>
      <c r="D51" s="86"/>
      <c r="E51" s="52"/>
      <c r="F51" s="119"/>
      <c r="G51" s="52"/>
      <c r="H51" s="118"/>
      <c r="I51" s="52"/>
      <c r="J51" s="151"/>
      <c r="K51" s="159"/>
      <c r="L51" s="155"/>
      <c r="M51" s="140"/>
      <c r="N51" s="57"/>
      <c r="O51" s="57"/>
      <c r="P51" s="87"/>
      <c r="Q51" s="87"/>
      <c r="R51" s="155"/>
      <c r="S51" s="87"/>
      <c r="T51" s="151"/>
    </row>
    <row r="52" spans="2:20" ht="20.100000000000001" customHeight="1">
      <c r="B52" s="52"/>
      <c r="C52" s="52"/>
      <c r="D52" s="86"/>
      <c r="E52" s="52"/>
      <c r="F52" s="119"/>
      <c r="G52" s="65"/>
      <c r="H52" s="118"/>
      <c r="I52" s="65"/>
      <c r="J52" s="151"/>
      <c r="K52" s="159"/>
      <c r="L52" s="155"/>
      <c r="M52" s="140"/>
      <c r="N52" s="57"/>
      <c r="O52" s="57"/>
      <c r="P52" s="87"/>
      <c r="Q52" s="87"/>
      <c r="R52" s="155"/>
      <c r="S52" s="87"/>
      <c r="T52" s="151"/>
    </row>
    <row r="53" spans="2:20" ht="20.100000000000001" customHeight="1">
      <c r="B53" s="52"/>
      <c r="C53" s="52"/>
      <c r="D53" s="86"/>
      <c r="E53" s="65"/>
      <c r="F53" s="117"/>
      <c r="G53" s="65"/>
      <c r="H53" s="118"/>
      <c r="I53" s="65"/>
      <c r="J53" s="151"/>
      <c r="K53" s="159"/>
      <c r="L53" s="155"/>
      <c r="M53" s="140"/>
      <c r="N53" s="57"/>
      <c r="O53" s="57"/>
      <c r="P53" s="87"/>
      <c r="Q53" s="87"/>
      <c r="R53" s="155"/>
      <c r="S53" s="87"/>
      <c r="T53" s="151"/>
    </row>
    <row r="54" spans="2:20" ht="20.100000000000001" customHeight="1">
      <c r="B54" s="52"/>
      <c r="C54" s="52"/>
      <c r="D54" s="86"/>
      <c r="E54" s="65"/>
      <c r="F54" s="117"/>
      <c r="G54" s="65"/>
      <c r="H54" s="118"/>
      <c r="I54" s="65"/>
      <c r="J54" s="151"/>
      <c r="K54" s="159"/>
      <c r="L54" s="155"/>
      <c r="M54" s="57"/>
      <c r="N54" s="57"/>
      <c r="O54" s="57"/>
      <c r="P54" s="87"/>
      <c r="Q54" s="87"/>
      <c r="R54" s="155"/>
      <c r="S54" s="87"/>
      <c r="T54" s="151"/>
    </row>
    <row r="55" spans="2:20" ht="20.100000000000001" customHeight="1">
      <c r="B55" s="52"/>
      <c r="C55" s="52"/>
      <c r="D55" s="86"/>
      <c r="E55" s="52"/>
      <c r="F55" s="117"/>
      <c r="G55" s="52"/>
      <c r="H55" s="118"/>
      <c r="I55" s="52"/>
      <c r="J55" s="151"/>
      <c r="K55" s="159"/>
      <c r="L55" s="155"/>
      <c r="M55" s="57"/>
      <c r="N55" s="57"/>
      <c r="O55" s="57"/>
      <c r="P55" s="87"/>
      <c r="Q55" s="87"/>
      <c r="R55" s="155"/>
      <c r="S55" s="87"/>
      <c r="T55" s="151"/>
    </row>
    <row r="56" spans="2:20" ht="20.100000000000001" customHeight="1">
      <c r="B56" s="52"/>
      <c r="C56" s="52"/>
      <c r="D56" s="86"/>
      <c r="E56" s="65"/>
      <c r="F56" s="119"/>
      <c r="G56" s="52"/>
      <c r="H56" s="118"/>
      <c r="I56" s="52"/>
      <c r="J56" s="151"/>
      <c r="K56" s="159"/>
      <c r="L56" s="155"/>
      <c r="M56" s="140"/>
      <c r="N56" s="57"/>
      <c r="O56" s="57"/>
      <c r="P56" s="87"/>
      <c r="Q56" s="87"/>
      <c r="R56" s="155"/>
      <c r="S56" s="87"/>
      <c r="T56" s="151"/>
    </row>
    <row r="57" spans="2:20" ht="20.100000000000001" customHeight="1">
      <c r="B57" s="52"/>
      <c r="C57" s="52"/>
      <c r="D57" s="86"/>
      <c r="E57" s="52"/>
      <c r="F57" s="119"/>
      <c r="G57" s="65"/>
      <c r="H57" s="118"/>
      <c r="I57" s="65"/>
      <c r="J57" s="151"/>
      <c r="K57" s="159"/>
      <c r="L57" s="155"/>
      <c r="M57" s="140"/>
      <c r="N57" s="57"/>
      <c r="O57" s="140"/>
      <c r="P57" s="87"/>
      <c r="Q57" s="87"/>
      <c r="R57" s="155"/>
      <c r="S57" s="87"/>
      <c r="T57" s="151"/>
    </row>
    <row r="58" spans="2:20" ht="20.100000000000001" customHeight="1">
      <c r="B58" s="52"/>
      <c r="C58" s="52"/>
      <c r="D58" s="86"/>
      <c r="E58" s="52"/>
      <c r="F58" s="117"/>
      <c r="G58" s="52"/>
      <c r="H58" s="118"/>
      <c r="I58" s="52"/>
      <c r="J58" s="151"/>
      <c r="K58" s="159"/>
      <c r="L58" s="155"/>
      <c r="M58" s="140"/>
      <c r="N58" s="57"/>
      <c r="O58" s="57"/>
      <c r="P58" s="87"/>
      <c r="Q58" s="87"/>
      <c r="R58" s="155"/>
      <c r="S58" s="87"/>
      <c r="T58" s="151"/>
    </row>
    <row r="59" spans="2:20" ht="20.100000000000001" customHeight="1">
      <c r="B59" s="52"/>
      <c r="C59" s="52"/>
      <c r="D59" s="86"/>
      <c r="E59" s="65"/>
      <c r="F59" s="119"/>
      <c r="G59" s="52"/>
      <c r="H59" s="118"/>
      <c r="I59" s="52"/>
      <c r="J59" s="151"/>
      <c r="K59" s="159"/>
      <c r="L59" s="155"/>
      <c r="M59" s="57"/>
      <c r="N59" s="57"/>
      <c r="O59" s="57"/>
      <c r="P59" s="87"/>
      <c r="Q59" s="87"/>
      <c r="R59" s="155"/>
      <c r="S59" s="87"/>
      <c r="T59" s="151"/>
    </row>
    <row r="60" spans="2:20" ht="20.100000000000001" customHeight="1">
      <c r="B60" s="52"/>
      <c r="C60" s="52"/>
      <c r="D60" s="86"/>
      <c r="E60" s="52"/>
      <c r="F60" s="119"/>
      <c r="G60" s="65"/>
      <c r="H60" s="118"/>
      <c r="I60" s="65"/>
      <c r="J60" s="151"/>
      <c r="K60" s="159"/>
      <c r="L60" s="155"/>
      <c r="M60" s="140"/>
      <c r="N60" s="57"/>
      <c r="O60" s="57"/>
      <c r="P60" s="87"/>
      <c r="Q60" s="87"/>
      <c r="R60" s="155"/>
      <c r="S60" s="87"/>
      <c r="T60" s="151"/>
    </row>
    <row r="61" spans="2:20" ht="20.100000000000001" customHeight="1">
      <c r="B61" s="52"/>
      <c r="C61" s="52"/>
      <c r="D61" s="86"/>
      <c r="E61" s="52"/>
      <c r="F61" s="117"/>
      <c r="G61" s="52"/>
      <c r="H61" s="118"/>
      <c r="I61" s="52"/>
      <c r="J61" s="151"/>
      <c r="K61" s="159"/>
      <c r="L61" s="155"/>
      <c r="M61" s="57"/>
      <c r="N61" s="57"/>
      <c r="O61" s="57"/>
      <c r="P61" s="87"/>
      <c r="Q61" s="87"/>
      <c r="R61" s="155"/>
      <c r="S61" s="87"/>
      <c r="T61" s="151"/>
    </row>
    <row r="62" spans="2:20" ht="20.100000000000001" customHeight="1">
      <c r="B62" s="52"/>
      <c r="C62" s="52"/>
      <c r="D62" s="86"/>
      <c r="E62" s="52"/>
      <c r="F62" s="119"/>
      <c r="G62" s="52"/>
      <c r="H62" s="118"/>
      <c r="I62" s="52"/>
      <c r="J62" s="151"/>
      <c r="K62" s="159"/>
      <c r="L62" s="155"/>
      <c r="M62" s="140"/>
      <c r="N62" s="57"/>
      <c r="O62" s="57"/>
      <c r="P62" s="87"/>
      <c r="Q62" s="87"/>
      <c r="R62" s="155"/>
      <c r="S62" s="87"/>
      <c r="T62" s="151"/>
    </row>
    <row r="63" spans="2:20" ht="20.100000000000001" customHeight="1">
      <c r="B63" s="52"/>
      <c r="C63" s="52"/>
      <c r="D63" s="86"/>
      <c r="E63" s="65"/>
      <c r="F63" s="119"/>
      <c r="G63" s="52"/>
      <c r="H63" s="118"/>
      <c r="I63" s="52"/>
      <c r="J63" s="151"/>
      <c r="K63" s="159"/>
      <c r="L63" s="155"/>
      <c r="M63" s="57"/>
      <c r="N63" s="57"/>
      <c r="O63" s="57"/>
      <c r="P63" s="87"/>
      <c r="Q63" s="87"/>
      <c r="R63" s="155"/>
      <c r="S63" s="87"/>
      <c r="T63" s="151"/>
    </row>
    <row r="64" spans="2:20" ht="20.100000000000001" customHeight="1">
      <c r="B64" s="52"/>
      <c r="C64" s="52"/>
      <c r="D64" s="86"/>
      <c r="E64" s="52"/>
      <c r="F64" s="119"/>
      <c r="G64" s="52"/>
      <c r="H64" s="118"/>
      <c r="I64" s="52"/>
      <c r="J64" s="151"/>
      <c r="K64" s="159"/>
      <c r="L64" s="155"/>
      <c r="M64" s="57"/>
      <c r="N64" s="57"/>
      <c r="O64" s="57"/>
      <c r="P64" s="87"/>
      <c r="Q64" s="87"/>
      <c r="R64" s="155"/>
      <c r="S64" s="87"/>
      <c r="T64" s="151"/>
    </row>
    <row r="65" spans="2:20" ht="20.100000000000001" customHeight="1">
      <c r="B65" s="52"/>
      <c r="C65" s="52"/>
      <c r="D65" s="86"/>
      <c r="E65" s="65"/>
      <c r="F65" s="119"/>
      <c r="G65" s="52"/>
      <c r="H65" s="118"/>
      <c r="I65" s="52"/>
      <c r="J65" s="151"/>
      <c r="K65" s="159"/>
      <c r="L65" s="155"/>
      <c r="M65" s="57"/>
      <c r="N65" s="57"/>
      <c r="O65" s="57"/>
      <c r="P65" s="87"/>
      <c r="Q65" s="87"/>
      <c r="R65" s="155"/>
      <c r="S65" s="87"/>
      <c r="T65" s="151"/>
    </row>
    <row r="66" spans="2:20" ht="20.100000000000001" customHeight="1">
      <c r="B66" s="52"/>
      <c r="C66" s="52"/>
      <c r="D66" s="86"/>
      <c r="E66" s="52"/>
      <c r="F66" s="119"/>
      <c r="G66" s="52"/>
      <c r="H66" s="118"/>
      <c r="I66" s="52"/>
      <c r="J66" s="151"/>
      <c r="K66" s="159"/>
      <c r="L66" s="155"/>
      <c r="M66" s="57"/>
      <c r="N66" s="57"/>
      <c r="O66" s="57"/>
      <c r="P66" s="87"/>
      <c r="Q66" s="87"/>
      <c r="R66" s="155"/>
      <c r="S66" s="87"/>
      <c r="T66" s="151"/>
    </row>
    <row r="67" spans="2:20" ht="18" customHeight="1">
      <c r="B67" s="52"/>
      <c r="C67" s="52"/>
      <c r="D67" s="86"/>
      <c r="E67" s="52"/>
      <c r="F67" s="119"/>
      <c r="G67" s="52"/>
      <c r="H67" s="118"/>
      <c r="I67" s="52"/>
      <c r="J67" s="151"/>
      <c r="K67" s="159"/>
      <c r="L67" s="155"/>
      <c r="M67" s="140"/>
      <c r="N67" s="57"/>
      <c r="O67" s="57"/>
      <c r="P67" s="87"/>
      <c r="Q67" s="87"/>
      <c r="R67" s="155"/>
      <c r="S67" s="87"/>
      <c r="T67" s="151"/>
    </row>
    <row r="68" spans="2:20" ht="18" customHeight="1">
      <c r="B68" s="52"/>
      <c r="C68" s="52"/>
      <c r="D68" s="86"/>
      <c r="E68" s="52"/>
      <c r="F68" s="119"/>
      <c r="G68" s="52"/>
      <c r="H68" s="118"/>
      <c r="I68" s="52"/>
      <c r="J68" s="151"/>
      <c r="K68" s="159"/>
      <c r="L68" s="155"/>
      <c r="M68" s="57"/>
      <c r="N68" s="57"/>
      <c r="O68" s="57"/>
      <c r="P68" s="87"/>
      <c r="Q68" s="87"/>
      <c r="R68" s="155"/>
      <c r="S68" s="87"/>
      <c r="T68" s="151"/>
    </row>
    <row r="69" spans="2:20" ht="18" customHeight="1">
      <c r="B69" s="52"/>
      <c r="C69" s="52"/>
      <c r="D69" s="86"/>
      <c r="E69" s="52"/>
      <c r="F69" s="119"/>
      <c r="G69" s="65"/>
      <c r="H69" s="118"/>
      <c r="I69" s="65"/>
      <c r="J69" s="151"/>
      <c r="K69" s="159"/>
      <c r="L69" s="155"/>
      <c r="M69" s="140"/>
      <c r="N69" s="57"/>
      <c r="O69" s="57"/>
      <c r="P69" s="87"/>
      <c r="Q69" s="87"/>
      <c r="R69" s="155"/>
      <c r="S69" s="87"/>
      <c r="T69" s="151"/>
    </row>
    <row r="70" spans="2:20" ht="18" customHeight="1">
      <c r="B70" s="52"/>
      <c r="C70" s="52"/>
      <c r="D70" s="86"/>
      <c r="E70" s="52"/>
      <c r="F70" s="117"/>
      <c r="G70" s="65"/>
      <c r="H70" s="118"/>
      <c r="I70" s="65"/>
      <c r="J70" s="151"/>
      <c r="K70" s="159"/>
      <c r="L70" s="155"/>
      <c r="M70" s="140"/>
      <c r="N70" s="57"/>
      <c r="O70" s="57"/>
      <c r="P70" s="87"/>
      <c r="Q70" s="87"/>
      <c r="R70" s="155"/>
      <c r="S70" s="87"/>
      <c r="T70" s="151"/>
    </row>
    <row r="71" spans="2:20" ht="18" customHeight="1">
      <c r="B71" s="52"/>
      <c r="C71" s="52"/>
      <c r="D71" s="86"/>
      <c r="E71" s="65"/>
      <c r="F71" s="117"/>
      <c r="G71" s="52"/>
      <c r="H71" s="118"/>
      <c r="I71" s="52"/>
      <c r="J71" s="151"/>
      <c r="K71" s="159"/>
      <c r="L71" s="155"/>
      <c r="M71" s="57"/>
      <c r="N71" s="57"/>
      <c r="O71" s="57"/>
      <c r="P71" s="87"/>
      <c r="Q71" s="87"/>
      <c r="R71" s="155"/>
      <c r="S71" s="87"/>
      <c r="T71" s="151"/>
    </row>
    <row r="72" spans="2:20" ht="18" customHeight="1">
      <c r="B72" s="52"/>
      <c r="C72" s="52"/>
      <c r="D72" s="86"/>
      <c r="E72" s="52"/>
      <c r="F72" s="119"/>
      <c r="G72" s="65"/>
      <c r="H72" s="118"/>
      <c r="I72" s="65"/>
      <c r="J72" s="151"/>
      <c r="K72" s="159"/>
      <c r="L72" s="155"/>
      <c r="M72" s="140"/>
      <c r="N72" s="57"/>
      <c r="O72" s="140"/>
      <c r="P72" s="87"/>
      <c r="Q72" s="87"/>
      <c r="R72" s="155"/>
      <c r="S72" s="87"/>
      <c r="T72" s="151"/>
    </row>
    <row r="73" spans="2:20" ht="18" customHeight="1">
      <c r="B73" s="52"/>
      <c r="C73" s="52"/>
      <c r="D73" s="86"/>
      <c r="E73" s="52"/>
      <c r="F73" s="117"/>
      <c r="G73" s="52"/>
      <c r="H73" s="118"/>
      <c r="I73" s="52"/>
      <c r="J73" s="151"/>
      <c r="K73" s="159"/>
      <c r="L73" s="155"/>
      <c r="M73" s="140"/>
      <c r="N73" s="57"/>
      <c r="O73" s="57"/>
      <c r="P73" s="87"/>
      <c r="Q73" s="87"/>
      <c r="R73" s="155"/>
      <c r="S73" s="87"/>
      <c r="T73" s="151"/>
    </row>
    <row r="74" spans="2:20" ht="18" customHeight="1">
      <c r="B74" s="52"/>
      <c r="C74" s="52"/>
      <c r="D74" s="117"/>
      <c r="E74" s="52"/>
      <c r="F74" s="119"/>
      <c r="G74" s="52"/>
      <c r="H74" s="118"/>
      <c r="I74" s="52"/>
      <c r="J74" s="151"/>
      <c r="K74" s="159"/>
      <c r="L74" s="155"/>
      <c r="M74" s="57"/>
      <c r="N74" s="57"/>
      <c r="O74" s="57"/>
      <c r="P74" s="87"/>
      <c r="Q74" s="87"/>
      <c r="R74" s="155"/>
      <c r="S74" s="87"/>
      <c r="T74" s="151"/>
    </row>
    <row r="75" spans="2:20" ht="18" customHeight="1">
      <c r="B75" s="52"/>
      <c r="C75" s="52"/>
      <c r="D75" s="86"/>
      <c r="E75" s="52"/>
      <c r="F75" s="119"/>
      <c r="G75" s="65"/>
      <c r="H75" s="118"/>
      <c r="I75" s="65"/>
      <c r="J75" s="151"/>
      <c r="K75" s="159"/>
      <c r="L75" s="155"/>
      <c r="M75" s="140"/>
      <c r="N75" s="57"/>
      <c r="O75" s="57"/>
      <c r="P75" s="87"/>
      <c r="Q75" s="87"/>
      <c r="R75" s="155"/>
      <c r="S75" s="87"/>
      <c r="T75" s="151"/>
    </row>
    <row r="76" spans="2:20" ht="18" customHeight="1">
      <c r="B76" s="52"/>
      <c r="C76" s="52"/>
      <c r="D76" s="86"/>
      <c r="E76" s="52"/>
      <c r="F76" s="117"/>
      <c r="G76" s="52"/>
      <c r="H76" s="118"/>
      <c r="I76" s="52"/>
      <c r="J76" s="151"/>
      <c r="K76" s="159"/>
      <c r="L76" s="155"/>
      <c r="M76" s="57"/>
      <c r="N76" s="57"/>
      <c r="O76" s="57"/>
      <c r="P76" s="87"/>
      <c r="Q76" s="87"/>
      <c r="R76" s="155"/>
      <c r="S76" s="87"/>
      <c r="T76" s="151"/>
    </row>
    <row r="77" spans="2:20" ht="18" customHeight="1">
      <c r="B77" s="52"/>
      <c r="C77" s="52"/>
      <c r="D77" s="86"/>
      <c r="E77" s="65"/>
      <c r="F77" s="117"/>
      <c r="G77" s="52"/>
      <c r="H77" s="118"/>
      <c r="I77" s="52"/>
      <c r="J77" s="151"/>
      <c r="K77" s="159"/>
      <c r="L77" s="155"/>
      <c r="M77" s="57"/>
      <c r="N77" s="57"/>
      <c r="O77" s="57"/>
      <c r="P77" s="87"/>
      <c r="Q77" s="87"/>
      <c r="R77" s="155"/>
      <c r="S77" s="87"/>
      <c r="T77" s="151"/>
    </row>
    <row r="78" spans="2:20" ht="18" customHeight="1">
      <c r="B78" s="52"/>
      <c r="C78" s="52"/>
      <c r="D78" s="86"/>
      <c r="E78" s="52"/>
      <c r="F78" s="119"/>
      <c r="G78" s="52"/>
      <c r="H78" s="118"/>
      <c r="I78" s="52"/>
      <c r="J78" s="151"/>
      <c r="K78" s="159"/>
      <c r="L78" s="155"/>
      <c r="M78" s="57"/>
      <c r="N78" s="57"/>
      <c r="O78" s="57"/>
      <c r="P78" s="87"/>
      <c r="Q78" s="87"/>
      <c r="R78" s="155"/>
      <c r="S78" s="87"/>
      <c r="T78" s="151"/>
    </row>
    <row r="79" spans="2:20" ht="17.25">
      <c r="B79" s="52"/>
      <c r="C79" s="52"/>
      <c r="D79" s="86"/>
      <c r="E79" s="65"/>
      <c r="F79" s="119"/>
      <c r="G79" s="65"/>
      <c r="H79" s="118"/>
      <c r="I79" s="65"/>
      <c r="J79" s="151"/>
      <c r="K79" s="159"/>
      <c r="L79" s="155"/>
      <c r="M79" s="140"/>
      <c r="N79" s="57"/>
      <c r="O79" s="57"/>
      <c r="P79" s="87"/>
      <c r="Q79" s="87"/>
      <c r="R79" s="155"/>
      <c r="S79" s="87"/>
      <c r="T79" s="151"/>
    </row>
    <row r="80" spans="2:20" ht="17.25">
      <c r="B80" s="52"/>
      <c r="C80" s="52"/>
      <c r="D80" s="86"/>
      <c r="E80" s="52"/>
      <c r="F80" s="117"/>
      <c r="G80" s="52"/>
      <c r="H80" s="118"/>
      <c r="I80" s="52"/>
      <c r="J80" s="151"/>
      <c r="K80" s="159"/>
      <c r="L80" s="155"/>
      <c r="M80" s="57"/>
      <c r="N80" s="57"/>
      <c r="O80" s="57"/>
      <c r="P80" s="87"/>
      <c r="Q80" s="87"/>
      <c r="R80" s="155"/>
      <c r="S80" s="87"/>
      <c r="T80" s="151"/>
    </row>
    <row r="81" spans="2:20" ht="17.25">
      <c r="D81" s="86"/>
      <c r="E81" s="52"/>
      <c r="F81" s="119"/>
      <c r="G81" s="65"/>
      <c r="H81" s="118"/>
      <c r="I81" s="65"/>
      <c r="J81" s="151"/>
      <c r="K81" s="159"/>
      <c r="L81" s="155"/>
      <c r="M81" s="140"/>
      <c r="N81" s="57"/>
      <c r="O81" s="57"/>
      <c r="P81" s="87"/>
      <c r="Q81" s="87"/>
      <c r="R81" s="155"/>
      <c r="S81" s="87"/>
      <c r="T81" s="151"/>
    </row>
    <row r="82" spans="2:20" ht="17.25">
      <c r="D82" s="86"/>
      <c r="E82" s="65"/>
      <c r="F82" s="117"/>
      <c r="G82" s="52"/>
      <c r="H82" s="118"/>
      <c r="I82" s="52"/>
      <c r="J82" s="151"/>
      <c r="K82" s="159"/>
      <c r="L82" s="155"/>
      <c r="M82" s="57"/>
      <c r="N82" s="57"/>
      <c r="O82" s="57"/>
      <c r="P82" s="87"/>
      <c r="Q82" s="87"/>
      <c r="R82" s="155"/>
      <c r="S82" s="87"/>
      <c r="T82" s="151"/>
    </row>
    <row r="83" spans="2:20" ht="17.25">
      <c r="D83" s="86"/>
      <c r="E83" s="52"/>
      <c r="F83" s="119"/>
      <c r="G83" s="52"/>
      <c r="H83" s="118"/>
      <c r="I83" s="52"/>
      <c r="J83" s="151"/>
      <c r="K83" s="159"/>
      <c r="L83" s="155"/>
      <c r="M83" s="57"/>
      <c r="N83" s="57"/>
      <c r="O83" s="57"/>
      <c r="P83" s="87"/>
      <c r="Q83" s="87"/>
      <c r="R83" s="155"/>
      <c r="S83" s="87"/>
      <c r="T83" s="151"/>
    </row>
    <row r="84" spans="2:20" ht="17.25">
      <c r="B84" s="36"/>
      <c r="D84" s="86"/>
      <c r="E84" s="65"/>
      <c r="F84" s="119"/>
      <c r="G84" s="52"/>
      <c r="H84" s="118"/>
      <c r="I84" s="52"/>
      <c r="J84" s="151"/>
      <c r="K84" s="159"/>
      <c r="L84" s="155"/>
      <c r="M84" s="57"/>
      <c r="N84" s="57"/>
      <c r="O84" s="57"/>
      <c r="P84" s="87"/>
      <c r="Q84" s="87"/>
      <c r="R84" s="155"/>
      <c r="S84" s="87"/>
      <c r="T84" s="151"/>
    </row>
    <row r="85" spans="2:20" ht="17.25">
      <c r="B85" s="36"/>
      <c r="D85" s="86"/>
      <c r="E85" s="52"/>
      <c r="F85" s="119"/>
      <c r="G85" s="52"/>
      <c r="H85" s="118"/>
      <c r="I85" s="52"/>
      <c r="J85" s="151"/>
      <c r="K85" s="159"/>
      <c r="L85" s="155"/>
      <c r="M85" s="57"/>
      <c r="N85" s="57"/>
      <c r="O85" s="57"/>
      <c r="P85" s="87"/>
      <c r="Q85" s="87"/>
      <c r="R85" s="155"/>
      <c r="S85" s="87"/>
      <c r="T85" s="151"/>
    </row>
    <row r="86" spans="2:20" ht="17.25">
      <c r="B86" s="48"/>
      <c r="F86" s="119"/>
      <c r="G86" s="52"/>
      <c r="H86" s="118"/>
      <c r="I86" s="52"/>
      <c r="J86" s="151"/>
      <c r="K86" s="159"/>
      <c r="L86" s="155"/>
      <c r="M86" s="57"/>
      <c r="N86" s="57"/>
      <c r="O86" s="57"/>
      <c r="P86" s="87"/>
      <c r="Q86" s="87"/>
      <c r="R86" s="155"/>
      <c r="S86" s="87"/>
      <c r="T86" s="151"/>
    </row>
    <row r="87" spans="2:20" ht="17.25">
      <c r="F87" s="119"/>
      <c r="G87" s="65"/>
      <c r="H87" s="118"/>
      <c r="I87" s="65"/>
      <c r="J87" s="151"/>
      <c r="K87" s="159"/>
      <c r="L87" s="155"/>
      <c r="M87" s="140"/>
      <c r="N87" s="57"/>
      <c r="O87" s="57"/>
      <c r="P87" s="87"/>
      <c r="Q87" s="87"/>
      <c r="R87" s="155"/>
      <c r="S87" s="87"/>
      <c r="T87" s="151"/>
    </row>
    <row r="88" spans="2:20" ht="17.25">
      <c r="F88" s="117"/>
      <c r="G88" s="52"/>
      <c r="H88" s="118"/>
      <c r="I88" s="52"/>
      <c r="J88" s="151"/>
      <c r="K88" s="159"/>
      <c r="L88" s="155"/>
      <c r="M88" s="57"/>
      <c r="N88" s="57"/>
      <c r="O88" s="57"/>
      <c r="P88" s="87"/>
      <c r="Q88" s="87"/>
      <c r="R88" s="155"/>
      <c r="S88" s="87"/>
      <c r="T88" s="151"/>
    </row>
    <row r="89" spans="2:20" ht="17.25">
      <c r="F89" s="119"/>
      <c r="G89" s="52"/>
      <c r="H89" s="118"/>
      <c r="I89" s="52"/>
      <c r="J89" s="151"/>
      <c r="K89" s="159"/>
      <c r="L89" s="155"/>
      <c r="M89" s="140"/>
      <c r="N89" s="57"/>
      <c r="O89" s="57"/>
      <c r="P89" s="87"/>
      <c r="Q89" s="87"/>
      <c r="R89" s="155"/>
      <c r="S89" s="87"/>
      <c r="T89" s="151"/>
    </row>
    <row r="90" spans="2:20" ht="17.25">
      <c r="F90" s="119"/>
      <c r="G90" s="52"/>
      <c r="H90" s="118"/>
      <c r="I90" s="52"/>
      <c r="J90" s="151"/>
      <c r="K90" s="159"/>
      <c r="L90" s="155"/>
      <c r="M90" s="140"/>
      <c r="N90" s="57"/>
      <c r="O90" s="57"/>
      <c r="P90" s="87"/>
      <c r="Q90" s="87"/>
      <c r="R90" s="155"/>
      <c r="S90" s="87"/>
      <c r="T90" s="151"/>
    </row>
    <row r="91" spans="2:20" ht="17.25">
      <c r="F91" s="119"/>
      <c r="G91" s="52"/>
      <c r="H91" s="118"/>
      <c r="I91" s="52"/>
      <c r="J91" s="151"/>
      <c r="K91" s="159"/>
      <c r="L91" s="155"/>
      <c r="M91" s="140"/>
      <c r="N91" s="57"/>
      <c r="O91" s="57"/>
      <c r="P91" s="87"/>
      <c r="Q91" s="87"/>
      <c r="R91" s="155"/>
      <c r="S91" s="87"/>
      <c r="T91" s="151"/>
    </row>
    <row r="92" spans="2:20" ht="17.25">
      <c r="F92" s="119"/>
      <c r="G92" s="52"/>
      <c r="H92" s="118"/>
      <c r="I92" s="52"/>
      <c r="J92" s="151"/>
      <c r="K92" s="159"/>
      <c r="L92" s="155"/>
      <c r="M92" s="140"/>
      <c r="N92" s="57"/>
      <c r="O92" s="57"/>
      <c r="P92" s="87"/>
      <c r="Q92" s="87"/>
      <c r="R92" s="155"/>
      <c r="S92" s="87"/>
      <c r="T92" s="151"/>
    </row>
    <row r="93" spans="2:20" ht="17.25">
      <c r="F93" s="119"/>
      <c r="G93" s="65"/>
      <c r="H93" s="118"/>
      <c r="I93" s="65"/>
      <c r="J93" s="151"/>
      <c r="K93" s="159"/>
      <c r="L93" s="155"/>
      <c r="M93" s="140"/>
      <c r="N93" s="57"/>
      <c r="O93" s="57"/>
      <c r="P93" s="87"/>
      <c r="Q93" s="87"/>
      <c r="R93" s="155"/>
      <c r="S93" s="87"/>
      <c r="T93" s="151"/>
    </row>
    <row r="94" spans="2:20" ht="17.25">
      <c r="F94" s="117"/>
      <c r="G94" s="52"/>
      <c r="H94" s="118"/>
      <c r="I94" s="52"/>
      <c r="J94" s="151"/>
      <c r="K94" s="159"/>
      <c r="L94" s="155"/>
      <c r="M94" s="140"/>
      <c r="N94" s="57"/>
      <c r="O94" s="57"/>
      <c r="P94" s="87"/>
      <c r="Q94" s="87"/>
      <c r="R94" s="155"/>
      <c r="S94" s="87"/>
      <c r="T94" s="151"/>
    </row>
    <row r="95" spans="2:20" ht="17.25">
      <c r="F95" s="119"/>
      <c r="G95" s="65"/>
      <c r="H95" s="118"/>
      <c r="I95" s="65"/>
      <c r="J95" s="151"/>
      <c r="K95" s="159"/>
      <c r="L95" s="155"/>
      <c r="M95" s="140"/>
      <c r="N95" s="57"/>
      <c r="O95" s="57"/>
      <c r="P95" s="87"/>
      <c r="Q95" s="87"/>
      <c r="R95" s="155"/>
      <c r="S95" s="87"/>
      <c r="T95" s="151"/>
    </row>
    <row r="96" spans="2:20" ht="17.25">
      <c r="F96" s="117"/>
      <c r="G96" s="52"/>
      <c r="H96" s="118"/>
      <c r="I96" s="52"/>
      <c r="J96" s="151"/>
      <c r="K96" s="159"/>
      <c r="L96" s="155"/>
      <c r="M96" s="57"/>
      <c r="N96" s="57"/>
      <c r="O96" s="57"/>
      <c r="P96" s="87"/>
      <c r="Q96" s="87"/>
      <c r="R96" s="155"/>
      <c r="S96" s="87"/>
      <c r="T96" s="151"/>
    </row>
    <row r="97" spans="6:20" ht="17.25">
      <c r="F97" s="119"/>
      <c r="G97" s="52"/>
      <c r="H97" s="118"/>
      <c r="I97" s="52"/>
      <c r="J97" s="151"/>
      <c r="K97" s="159"/>
      <c r="L97" s="155"/>
      <c r="M97" s="140"/>
      <c r="N97" s="57"/>
      <c r="O97" s="57"/>
      <c r="P97" s="87"/>
      <c r="Q97" s="87"/>
      <c r="R97" s="155"/>
      <c r="S97" s="87"/>
      <c r="T97" s="151"/>
    </row>
    <row r="98" spans="6:20" ht="17.25">
      <c r="F98" s="119"/>
      <c r="G98" s="65"/>
      <c r="H98" s="118"/>
      <c r="I98" s="65"/>
      <c r="J98" s="151"/>
      <c r="K98" s="159"/>
      <c r="L98" s="155"/>
      <c r="M98" s="140"/>
      <c r="N98" s="57"/>
      <c r="O98" s="57"/>
      <c r="P98" s="87"/>
      <c r="Q98" s="87"/>
      <c r="R98" s="155"/>
      <c r="S98" s="87"/>
      <c r="T98" s="151"/>
    </row>
    <row r="99" spans="6:20" ht="17.25">
      <c r="F99" s="117"/>
      <c r="G99" s="52"/>
      <c r="H99" s="118"/>
      <c r="I99" s="52"/>
      <c r="J99" s="151"/>
      <c r="K99" s="159"/>
      <c r="L99" s="155"/>
      <c r="M99" s="140"/>
      <c r="N99" s="57"/>
      <c r="O99" s="57"/>
      <c r="P99" s="87"/>
      <c r="Q99" s="87"/>
      <c r="R99" s="155"/>
      <c r="S99" s="87"/>
      <c r="T99" s="151"/>
    </row>
    <row r="100" spans="6:20" ht="17.25">
      <c r="F100" s="119"/>
      <c r="G100" s="65"/>
      <c r="H100" s="118"/>
      <c r="I100" s="65"/>
      <c r="J100" s="151"/>
      <c r="K100" s="159"/>
      <c r="L100" s="155"/>
      <c r="M100" s="140"/>
      <c r="N100" s="57"/>
      <c r="O100" s="57"/>
      <c r="P100" s="87"/>
      <c r="Q100" s="87"/>
      <c r="R100" s="155"/>
      <c r="S100" s="87"/>
      <c r="T100" s="151"/>
    </row>
    <row r="101" spans="6:20" ht="17.25">
      <c r="F101" s="117"/>
      <c r="G101" s="52"/>
      <c r="H101" s="118"/>
      <c r="I101" s="52"/>
      <c r="J101" s="151"/>
      <c r="K101" s="159"/>
      <c r="L101" s="155"/>
      <c r="M101" s="57"/>
      <c r="N101" s="57"/>
      <c r="O101" s="57"/>
      <c r="P101" s="87"/>
      <c r="Q101" s="87"/>
      <c r="R101" s="155"/>
      <c r="S101" s="87"/>
      <c r="T101" s="151"/>
    </row>
    <row r="102" spans="6:20" ht="15.75">
      <c r="F102" s="119"/>
      <c r="J102" s="152"/>
      <c r="K102" s="152"/>
      <c r="L102" s="152"/>
      <c r="M102" s="122"/>
      <c r="N102" s="122"/>
      <c r="O102" s="122"/>
      <c r="P102" s="122"/>
      <c r="Q102" s="122"/>
      <c r="R102" s="152"/>
      <c r="S102" s="122"/>
      <c r="T102" s="152"/>
    </row>
    <row r="103" spans="6:20">
      <c r="N103" s="46"/>
      <c r="P103" s="47"/>
    </row>
    <row r="104" spans="6:20">
      <c r="J104" s="153"/>
      <c r="N104" s="46"/>
      <c r="P104" s="47"/>
    </row>
    <row r="105" spans="6:20">
      <c r="J105" s="153"/>
      <c r="N105" s="47"/>
      <c r="P105" s="47"/>
      <c r="T105" s="153"/>
    </row>
    <row r="106" spans="6:20">
      <c r="J106" s="153"/>
      <c r="N106" s="46"/>
      <c r="P106" s="48"/>
      <c r="T106" s="153"/>
    </row>
    <row r="107" spans="6:20">
      <c r="J107" s="154"/>
      <c r="N107" s="48"/>
      <c r="P107" s="47"/>
    </row>
    <row r="108" spans="6:20">
      <c r="J108" s="154"/>
      <c r="P108" s="36"/>
      <c r="T108" s="154"/>
    </row>
    <row r="109" spans="6:20">
      <c r="H109" s="48"/>
      <c r="N109" s="46"/>
      <c r="P109" s="48"/>
    </row>
    <row r="110" spans="6:20">
      <c r="N110" s="47"/>
      <c r="P110" s="48"/>
    </row>
    <row r="114" spans="14:16">
      <c r="N114" s="48"/>
      <c r="P114" s="48"/>
    </row>
    <row r="116" spans="14:16">
      <c r="N116" s="48"/>
      <c r="P116" s="48"/>
    </row>
    <row r="117" spans="14:16">
      <c r="P117" s="48"/>
    </row>
    <row r="118" spans="14:16">
      <c r="N118" s="48"/>
    </row>
    <row r="120" spans="14:16">
      <c r="P120" s="48"/>
    </row>
    <row r="121" spans="14:16">
      <c r="P121" s="48"/>
    </row>
  </sheetData>
  <sortState xmlns:xlrd2="http://schemas.microsoft.com/office/spreadsheetml/2017/richdata2" ref="B7:T12">
    <sortCondition descending="1" ref="T7:T12"/>
  </sortState>
  <mergeCells count="7">
    <mergeCell ref="D5:H5"/>
    <mergeCell ref="J5:N5"/>
    <mergeCell ref="P5:T5"/>
    <mergeCell ref="B1:T1"/>
    <mergeCell ref="B2:T2"/>
    <mergeCell ref="B3:T3"/>
    <mergeCell ref="B4:H4"/>
  </mergeCells>
  <conditionalFormatting sqref="H1:H5 H9:H1048576">
    <cfRule type="cellIs" dxfId="35" priority="17" operator="greaterThan">
      <formula>22.5</formula>
    </cfRule>
  </conditionalFormatting>
  <conditionalFormatting sqref="H8">
    <cfRule type="cellIs" dxfId="34" priority="2" operator="greaterThan">
      <formula>22.5</formula>
    </cfRule>
  </conditionalFormatting>
  <conditionalFormatting sqref="H7">
    <cfRule type="cellIs" dxfId="33" priority="1" operator="greaterThan">
      <formula>22.5</formula>
    </cfRule>
  </conditionalFormatting>
  <pageMargins left="0.2" right="0" top="0" bottom="0.25" header="0" footer="0"/>
  <pageSetup paperSize="9" scale="69" fitToWidth="0" fitToHeight="0" orientation="portrait" r:id="rId1"/>
  <rowBreaks count="1" manualBreakCount="1">
    <brk id="2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8"/>
  <sheetViews>
    <sheetView rightToLeft="1" zoomScale="115" zoomScaleNormal="115" zoomScaleSheetLayoutView="120" workbookViewId="0">
      <selection activeCell="T12" sqref="T12"/>
    </sheetView>
  </sheetViews>
  <sheetFormatPr defaultColWidth="9.140625" defaultRowHeight="12.75"/>
  <cols>
    <col min="1" max="1" width="24.85546875" style="374" customWidth="1"/>
    <col min="2" max="2" width="0.42578125" style="183" customWidth="1"/>
    <col min="3" max="3" width="8.7109375" style="183" bestFit="1" customWidth="1"/>
    <col min="4" max="4" width="0.42578125" style="183" customWidth="1"/>
    <col min="5" max="5" width="12" style="183" customWidth="1"/>
    <col min="6" max="6" width="0.42578125" style="183" customWidth="1"/>
    <col min="7" max="7" width="9.140625" style="183" customWidth="1"/>
    <col min="8" max="8" width="0.42578125" style="183" customWidth="1"/>
    <col min="9" max="9" width="13.140625" style="183" customWidth="1"/>
    <col min="10" max="10" width="0.42578125" style="183" customWidth="1"/>
    <col min="11" max="11" width="13.5703125" style="183" bestFit="1" customWidth="1"/>
    <col min="12" max="12" width="0.42578125" style="183" customWidth="1"/>
    <col min="13" max="13" width="13.42578125" style="183" customWidth="1"/>
    <col min="14" max="14" width="0.42578125" style="183" customWidth="1"/>
    <col min="15" max="15" width="14.42578125" style="183" customWidth="1"/>
    <col min="16" max="16" width="0.42578125" style="183" customWidth="1"/>
    <col min="17" max="17" width="13.5703125" style="183" bestFit="1" customWidth="1"/>
    <col min="18" max="18" width="0.42578125" style="183" customWidth="1"/>
    <col min="19" max="19" width="13.42578125" style="183" bestFit="1" customWidth="1"/>
    <col min="20" max="20" width="14.42578125" style="183" bestFit="1" customWidth="1"/>
    <col min="21" max="21" width="13.5703125" style="183" bestFit="1" customWidth="1"/>
    <col min="22" max="22" width="9.140625" style="183"/>
    <col min="23" max="23" width="8.42578125" style="183" customWidth="1"/>
    <col min="24" max="24" width="15.85546875" style="183" bestFit="1" customWidth="1"/>
    <col min="25" max="25" width="9.140625" style="183"/>
    <col min="26" max="26" width="15.85546875" style="183" bestFit="1" customWidth="1"/>
    <col min="27" max="16384" width="9.140625" style="183"/>
  </cols>
  <sheetData>
    <row r="1" spans="1:21" ht="21">
      <c r="A1" s="426" t="str">
        <f>سهام!B1</f>
        <v xml:space="preserve">صندوق سهامی کارگزاری پارسیان 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1" ht="21">
      <c r="A2" s="426" t="s">
        <v>60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1" ht="21">
      <c r="A3" s="426" t="str">
        <f>سهام!B3</f>
        <v>برای ماه منتهی به 1402/10/27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1" ht="20.25" customHeight="1">
      <c r="A4" s="405" t="s">
        <v>12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</row>
    <row r="5" spans="1:21" ht="16.5" customHeight="1">
      <c r="A5" s="369"/>
      <c r="B5" s="184"/>
      <c r="C5" s="424" t="s">
        <v>44</v>
      </c>
      <c r="D5" s="424"/>
      <c r="E5" s="424"/>
      <c r="F5" s="424"/>
      <c r="G5" s="424"/>
      <c r="H5" s="185"/>
      <c r="I5" s="424" t="s">
        <v>195</v>
      </c>
      <c r="J5" s="424"/>
      <c r="K5" s="424"/>
      <c r="L5" s="424"/>
      <c r="M5" s="424"/>
      <c r="N5" s="186"/>
      <c r="O5" s="424" t="s">
        <v>196</v>
      </c>
      <c r="P5" s="424"/>
      <c r="Q5" s="424"/>
      <c r="R5" s="424"/>
      <c r="S5" s="424"/>
    </row>
    <row r="6" spans="1:21" ht="52.5" customHeight="1">
      <c r="A6" s="370" t="s">
        <v>31</v>
      </c>
      <c r="B6" s="188"/>
      <c r="C6" s="187" t="s">
        <v>38</v>
      </c>
      <c r="D6" s="189"/>
      <c r="E6" s="187" t="s">
        <v>43</v>
      </c>
      <c r="F6" s="189"/>
      <c r="G6" s="187" t="s">
        <v>39</v>
      </c>
      <c r="H6" s="189"/>
      <c r="I6" s="190" t="s">
        <v>40</v>
      </c>
      <c r="J6" s="189"/>
      <c r="K6" s="187" t="s">
        <v>41</v>
      </c>
      <c r="L6" s="189"/>
      <c r="M6" s="187" t="s">
        <v>42</v>
      </c>
      <c r="N6" s="191"/>
      <c r="O6" s="187" t="s">
        <v>40</v>
      </c>
      <c r="P6" s="189"/>
      <c r="Q6" s="187" t="s">
        <v>41</v>
      </c>
      <c r="R6" s="189"/>
      <c r="S6" s="187" t="s">
        <v>42</v>
      </c>
    </row>
    <row r="7" spans="1:21" ht="15.75">
      <c r="A7" s="371" t="s">
        <v>180</v>
      </c>
      <c r="B7" s="192"/>
      <c r="C7" s="276" t="s">
        <v>199</v>
      </c>
      <c r="D7" s="191"/>
      <c r="E7" s="288">
        <v>3630000</v>
      </c>
      <c r="F7" s="288"/>
      <c r="G7" s="288">
        <v>2330</v>
      </c>
      <c r="H7" s="218"/>
      <c r="I7" s="364">
        <v>0</v>
      </c>
      <c r="J7" s="364"/>
      <c r="K7" s="365">
        <v>0</v>
      </c>
      <c r="L7" s="366"/>
      <c r="M7" s="365">
        <v>0</v>
      </c>
      <c r="N7" s="218"/>
      <c r="O7" s="216">
        <v>8457900000</v>
      </c>
      <c r="P7" s="216"/>
      <c r="Q7" s="365">
        <v>0</v>
      </c>
      <c r="R7" s="217"/>
      <c r="S7" s="217">
        <v>8457900000</v>
      </c>
      <c r="T7" s="194"/>
      <c r="U7" s="194"/>
    </row>
    <row r="8" spans="1:21" ht="15.75">
      <c r="A8" s="372" t="s">
        <v>135</v>
      </c>
      <c r="B8" s="301"/>
      <c r="C8" s="302" t="s">
        <v>223</v>
      </c>
      <c r="D8" s="191"/>
      <c r="E8" s="303">
        <v>268092</v>
      </c>
      <c r="F8" s="303"/>
      <c r="G8" s="303">
        <v>27500</v>
      </c>
      <c r="H8" s="218"/>
      <c r="I8" s="217">
        <v>7372530000</v>
      </c>
      <c r="J8" s="217"/>
      <c r="K8" s="367">
        <v>0</v>
      </c>
      <c r="L8" s="217"/>
      <c r="M8" s="68">
        <v>7372530000</v>
      </c>
      <c r="N8" s="218"/>
      <c r="O8" s="217">
        <v>7372530000</v>
      </c>
      <c r="P8" s="217"/>
      <c r="Q8" s="367">
        <v>0</v>
      </c>
      <c r="R8" s="217"/>
      <c r="S8" s="217">
        <v>7372530000</v>
      </c>
      <c r="T8" s="194"/>
      <c r="U8" s="194"/>
    </row>
    <row r="9" spans="1:21" ht="15.75">
      <c r="A9" s="372" t="s">
        <v>75</v>
      </c>
      <c r="B9" s="301"/>
      <c r="C9" s="302" t="s">
        <v>109</v>
      </c>
      <c r="D9" s="191"/>
      <c r="E9" s="303">
        <v>50125053</v>
      </c>
      <c r="F9" s="303"/>
      <c r="G9" s="303">
        <v>130</v>
      </c>
      <c r="H9" s="218"/>
      <c r="I9" s="366">
        <v>0</v>
      </c>
      <c r="J9" s="366"/>
      <c r="K9" s="367">
        <v>0</v>
      </c>
      <c r="L9" s="366"/>
      <c r="M9" s="365">
        <v>0</v>
      </c>
      <c r="N9" s="218"/>
      <c r="O9" s="217">
        <v>6516256890</v>
      </c>
      <c r="P9" s="217"/>
      <c r="Q9" s="367">
        <v>0</v>
      </c>
      <c r="R9" s="217"/>
      <c r="S9" s="217">
        <v>6516256890</v>
      </c>
      <c r="T9" s="194"/>
      <c r="U9" s="194"/>
    </row>
    <row r="10" spans="1:21" ht="15.75">
      <c r="A10" s="371" t="s">
        <v>133</v>
      </c>
      <c r="B10" s="192"/>
      <c r="C10" s="276" t="s">
        <v>97</v>
      </c>
      <c r="D10" s="191"/>
      <c r="E10" s="288">
        <v>2800000</v>
      </c>
      <c r="F10" s="288"/>
      <c r="G10" s="288">
        <v>2270</v>
      </c>
      <c r="H10" s="218"/>
      <c r="I10" s="364">
        <v>0</v>
      </c>
      <c r="J10" s="364"/>
      <c r="K10" s="365">
        <v>0</v>
      </c>
      <c r="L10" s="366"/>
      <c r="M10" s="365">
        <v>0</v>
      </c>
      <c r="N10" s="218"/>
      <c r="O10" s="216">
        <v>6356000000</v>
      </c>
      <c r="P10" s="216"/>
      <c r="Q10" s="365">
        <v>0</v>
      </c>
      <c r="R10" s="217"/>
      <c r="S10" s="217">
        <v>6356000000</v>
      </c>
      <c r="T10" s="194"/>
      <c r="U10" s="194"/>
    </row>
    <row r="11" spans="1:21" ht="15.75">
      <c r="A11" s="371" t="s">
        <v>154</v>
      </c>
      <c r="B11" s="192"/>
      <c r="C11" s="276" t="s">
        <v>202</v>
      </c>
      <c r="D11" s="191"/>
      <c r="E11" s="288">
        <v>22800000</v>
      </c>
      <c r="F11" s="288"/>
      <c r="G11" s="288">
        <v>188</v>
      </c>
      <c r="H11" s="218"/>
      <c r="I11" s="364">
        <v>0</v>
      </c>
      <c r="J11" s="364"/>
      <c r="K11" s="365">
        <v>0</v>
      </c>
      <c r="L11" s="366"/>
      <c r="M11" s="365">
        <v>0</v>
      </c>
      <c r="N11" s="218"/>
      <c r="O11" s="216">
        <v>4286400000</v>
      </c>
      <c r="P11" s="216"/>
      <c r="Q11" s="365">
        <v>0</v>
      </c>
      <c r="R11" s="217"/>
      <c r="S11" s="217">
        <v>4286400000</v>
      </c>
      <c r="T11" s="194"/>
      <c r="U11" s="194"/>
    </row>
    <row r="12" spans="1:21" ht="15.75">
      <c r="A12" s="371" t="s">
        <v>84</v>
      </c>
      <c r="B12" s="192"/>
      <c r="C12" s="276" t="s">
        <v>111</v>
      </c>
      <c r="D12" s="191"/>
      <c r="E12" s="288">
        <v>3500000</v>
      </c>
      <c r="F12" s="288"/>
      <c r="G12" s="288">
        <v>1000</v>
      </c>
      <c r="H12" s="218"/>
      <c r="I12" s="364">
        <v>0</v>
      </c>
      <c r="J12" s="364"/>
      <c r="K12" s="365">
        <v>0</v>
      </c>
      <c r="L12" s="366"/>
      <c r="M12" s="365">
        <v>0</v>
      </c>
      <c r="N12" s="218"/>
      <c r="O12" s="216">
        <v>3500000000</v>
      </c>
      <c r="P12" s="216"/>
      <c r="Q12" s="365">
        <v>0</v>
      </c>
      <c r="R12" s="217"/>
      <c r="S12" s="217">
        <v>3500000000</v>
      </c>
      <c r="T12" s="194"/>
      <c r="U12" s="194"/>
    </row>
    <row r="13" spans="1:21" ht="15.75">
      <c r="A13" s="371" t="s">
        <v>124</v>
      </c>
      <c r="B13" s="192"/>
      <c r="C13" s="276" t="s">
        <v>109</v>
      </c>
      <c r="D13" s="191"/>
      <c r="E13" s="288">
        <v>56020001</v>
      </c>
      <c r="F13" s="288"/>
      <c r="G13" s="288">
        <v>58</v>
      </c>
      <c r="H13" s="218"/>
      <c r="I13" s="366">
        <v>0</v>
      </c>
      <c r="J13" s="366"/>
      <c r="K13" s="367">
        <v>0</v>
      </c>
      <c r="L13" s="366"/>
      <c r="M13" s="365">
        <v>0</v>
      </c>
      <c r="N13" s="218"/>
      <c r="O13" s="217">
        <v>3249160058</v>
      </c>
      <c r="P13" s="217"/>
      <c r="Q13" s="367">
        <v>0</v>
      </c>
      <c r="R13" s="217"/>
      <c r="S13" s="217">
        <v>3249160058</v>
      </c>
      <c r="T13" s="194"/>
      <c r="U13" s="194"/>
    </row>
    <row r="14" spans="1:21" ht="31.5">
      <c r="A14" s="373" t="s">
        <v>213</v>
      </c>
      <c r="B14" s="192"/>
      <c r="C14" s="276" t="s">
        <v>214</v>
      </c>
      <c r="D14" s="191"/>
      <c r="E14" s="276" t="s">
        <v>214</v>
      </c>
      <c r="F14" s="276" t="s">
        <v>214</v>
      </c>
      <c r="G14" s="276" t="s">
        <v>214</v>
      </c>
      <c r="H14" s="218"/>
      <c r="I14" s="216">
        <v>3085705720</v>
      </c>
      <c r="J14" s="216"/>
      <c r="K14" s="365">
        <v>0</v>
      </c>
      <c r="L14" s="217"/>
      <c r="M14" s="68">
        <v>3085705720</v>
      </c>
      <c r="N14" s="218"/>
      <c r="O14" s="216">
        <v>3085705720</v>
      </c>
      <c r="P14" s="216"/>
      <c r="Q14" s="365">
        <v>0</v>
      </c>
      <c r="R14" s="216"/>
      <c r="S14" s="217">
        <v>3085705720</v>
      </c>
      <c r="T14" s="194"/>
      <c r="U14" s="194"/>
    </row>
    <row r="15" spans="1:21" ht="15.75">
      <c r="A15" s="371" t="s">
        <v>77</v>
      </c>
      <c r="B15" s="192"/>
      <c r="C15" s="276" t="s">
        <v>113</v>
      </c>
      <c r="D15" s="191"/>
      <c r="E15" s="288">
        <v>6077358</v>
      </c>
      <c r="F15" s="288"/>
      <c r="G15" s="288">
        <v>500</v>
      </c>
      <c r="H15" s="218"/>
      <c r="I15" s="366">
        <v>0</v>
      </c>
      <c r="J15" s="366"/>
      <c r="K15" s="367">
        <v>0</v>
      </c>
      <c r="L15" s="366"/>
      <c r="M15" s="365">
        <v>0</v>
      </c>
      <c r="N15" s="218"/>
      <c r="O15" s="217">
        <v>3038679000</v>
      </c>
      <c r="P15" s="217"/>
      <c r="Q15" s="367">
        <v>0</v>
      </c>
      <c r="R15" s="217"/>
      <c r="S15" s="217">
        <v>3038679000</v>
      </c>
      <c r="T15" s="194"/>
      <c r="U15" s="194"/>
    </row>
    <row r="16" spans="1:21" ht="15.75">
      <c r="A16" s="371" t="s">
        <v>108</v>
      </c>
      <c r="B16" s="192"/>
      <c r="C16" s="276" t="s">
        <v>112</v>
      </c>
      <c r="D16" s="191"/>
      <c r="E16" s="288">
        <v>3350000</v>
      </c>
      <c r="F16" s="288"/>
      <c r="G16" s="288">
        <v>900</v>
      </c>
      <c r="H16" s="218"/>
      <c r="I16" s="364">
        <v>0</v>
      </c>
      <c r="J16" s="364"/>
      <c r="K16" s="365">
        <v>0</v>
      </c>
      <c r="L16" s="366"/>
      <c r="M16" s="365">
        <v>0</v>
      </c>
      <c r="N16" s="218"/>
      <c r="O16" s="216">
        <v>3015000000</v>
      </c>
      <c r="P16" s="216"/>
      <c r="Q16" s="365">
        <v>0</v>
      </c>
      <c r="R16" s="217"/>
      <c r="S16" s="217">
        <v>3015000000</v>
      </c>
      <c r="T16" s="194"/>
      <c r="U16" s="194"/>
    </row>
    <row r="17" spans="1:24" ht="15.75">
      <c r="A17" s="371" t="s">
        <v>87</v>
      </c>
      <c r="B17" s="192"/>
      <c r="C17" s="276" t="s">
        <v>202</v>
      </c>
      <c r="D17" s="191"/>
      <c r="E17" s="288">
        <v>3016724</v>
      </c>
      <c r="F17" s="288"/>
      <c r="G17" s="288">
        <v>700</v>
      </c>
      <c r="H17" s="218"/>
      <c r="I17" s="364">
        <v>0</v>
      </c>
      <c r="J17" s="364"/>
      <c r="K17" s="365">
        <v>0</v>
      </c>
      <c r="L17" s="366"/>
      <c r="M17" s="365">
        <v>0</v>
      </c>
      <c r="N17" s="218"/>
      <c r="O17" s="216">
        <v>2111706800</v>
      </c>
      <c r="P17" s="216"/>
      <c r="Q17" s="365">
        <v>0</v>
      </c>
      <c r="R17" s="217"/>
      <c r="S17" s="217">
        <v>2111706800</v>
      </c>
      <c r="T17" s="194"/>
      <c r="U17" s="194"/>
    </row>
    <row r="18" spans="1:24" ht="15.75">
      <c r="A18" s="371" t="s">
        <v>128</v>
      </c>
      <c r="B18" s="192"/>
      <c r="C18" s="276" t="s">
        <v>113</v>
      </c>
      <c r="D18" s="191"/>
      <c r="E18" s="288">
        <v>15575866</v>
      </c>
      <c r="F18" s="288"/>
      <c r="G18" s="288">
        <v>125</v>
      </c>
      <c r="H18" s="218"/>
      <c r="I18" s="366">
        <v>0</v>
      </c>
      <c r="J18" s="366"/>
      <c r="K18" s="367">
        <v>0</v>
      </c>
      <c r="L18" s="366"/>
      <c r="M18" s="365">
        <v>0</v>
      </c>
      <c r="N18" s="218"/>
      <c r="O18" s="217">
        <v>1946983250</v>
      </c>
      <c r="P18" s="217"/>
      <c r="Q18" s="367">
        <v>0</v>
      </c>
      <c r="R18" s="217"/>
      <c r="S18" s="217">
        <v>1946983250</v>
      </c>
      <c r="T18" s="194"/>
      <c r="U18" s="194"/>
    </row>
    <row r="19" spans="1:24" ht="15.75">
      <c r="A19" s="373" t="s">
        <v>158</v>
      </c>
      <c r="B19" s="192"/>
      <c r="C19" s="276" t="s">
        <v>114</v>
      </c>
      <c r="D19" s="191"/>
      <c r="E19" s="276">
        <v>846526</v>
      </c>
      <c r="F19" s="276"/>
      <c r="G19" s="276">
        <v>1360</v>
      </c>
      <c r="H19" s="218"/>
      <c r="I19" s="364">
        <v>0</v>
      </c>
      <c r="J19" s="364"/>
      <c r="K19" s="365">
        <v>0</v>
      </c>
      <c r="L19" s="366"/>
      <c r="M19" s="365">
        <v>0</v>
      </c>
      <c r="N19" s="218"/>
      <c r="O19" s="216">
        <v>1151275360</v>
      </c>
      <c r="P19" s="216"/>
      <c r="Q19" s="365">
        <v>0</v>
      </c>
      <c r="R19" s="217"/>
      <c r="S19" s="217">
        <v>1151275360</v>
      </c>
      <c r="T19" s="194"/>
      <c r="U19" s="194"/>
    </row>
    <row r="20" spans="1:24" ht="15.75">
      <c r="A20" s="373" t="s">
        <v>177</v>
      </c>
      <c r="B20" s="192"/>
      <c r="C20" s="276" t="s">
        <v>203</v>
      </c>
      <c r="D20" s="191"/>
      <c r="E20" s="276">
        <v>220000</v>
      </c>
      <c r="F20" s="276"/>
      <c r="G20" s="276">
        <v>4332</v>
      </c>
      <c r="H20" s="218"/>
      <c r="I20" s="364">
        <v>0</v>
      </c>
      <c r="J20" s="364"/>
      <c r="K20" s="365">
        <v>0</v>
      </c>
      <c r="L20" s="366"/>
      <c r="M20" s="365"/>
      <c r="N20" s="218"/>
      <c r="O20" s="216">
        <v>953040000</v>
      </c>
      <c r="P20" s="216"/>
      <c r="Q20" s="365">
        <v>0</v>
      </c>
      <c r="R20" s="217"/>
      <c r="S20" s="217">
        <v>953040000</v>
      </c>
      <c r="T20" s="194"/>
      <c r="U20" s="194"/>
    </row>
    <row r="21" spans="1:24" ht="15.75">
      <c r="A21" s="371" t="s">
        <v>160</v>
      </c>
      <c r="B21" s="192"/>
      <c r="C21" s="276" t="s">
        <v>212</v>
      </c>
      <c r="D21" s="191"/>
      <c r="E21" s="288">
        <v>1209000</v>
      </c>
      <c r="F21" s="288"/>
      <c r="G21" s="288">
        <v>720</v>
      </c>
      <c r="H21" s="218"/>
      <c r="I21" s="364">
        <v>0</v>
      </c>
      <c r="J21" s="364"/>
      <c r="K21" s="365">
        <v>0</v>
      </c>
      <c r="L21" s="366"/>
      <c r="M21" s="365">
        <v>0</v>
      </c>
      <c r="N21" s="218"/>
      <c r="O21" s="216">
        <v>870480000</v>
      </c>
      <c r="P21" s="216"/>
      <c r="Q21" s="68">
        <v>-46290117</v>
      </c>
      <c r="R21" s="217"/>
      <c r="S21" s="217">
        <v>824189883</v>
      </c>
      <c r="T21" s="194"/>
      <c r="U21" s="194"/>
      <c r="X21" s="289"/>
    </row>
    <row r="22" spans="1:24" ht="15.75">
      <c r="A22" s="371" t="s">
        <v>162</v>
      </c>
      <c r="B22" s="192"/>
      <c r="C22" s="276" t="s">
        <v>211</v>
      </c>
      <c r="D22" s="191"/>
      <c r="E22" s="288">
        <v>332000</v>
      </c>
      <c r="F22" s="288"/>
      <c r="G22" s="288">
        <v>2395</v>
      </c>
      <c r="H22" s="218"/>
      <c r="I22" s="364">
        <v>0</v>
      </c>
      <c r="J22" s="364"/>
      <c r="K22" s="365">
        <v>0</v>
      </c>
      <c r="L22" s="366"/>
      <c r="M22" s="365">
        <v>0</v>
      </c>
      <c r="N22" s="218"/>
      <c r="O22" s="216">
        <v>795140000</v>
      </c>
      <c r="P22" s="216"/>
      <c r="Q22" s="68">
        <v>-39834600</v>
      </c>
      <c r="R22" s="217"/>
      <c r="S22" s="217">
        <v>755305400</v>
      </c>
      <c r="T22" s="194"/>
      <c r="U22" s="194"/>
    </row>
    <row r="23" spans="1:24" ht="15.75">
      <c r="A23" s="371" t="s">
        <v>200</v>
      </c>
      <c r="B23" s="192"/>
      <c r="C23" s="276" t="s">
        <v>110</v>
      </c>
      <c r="D23" s="191"/>
      <c r="E23" s="288">
        <v>1239097</v>
      </c>
      <c r="F23" s="288"/>
      <c r="G23" s="288">
        <v>243</v>
      </c>
      <c r="H23" s="218"/>
      <c r="I23" s="364">
        <v>0</v>
      </c>
      <c r="J23" s="364"/>
      <c r="K23" s="365">
        <v>0</v>
      </c>
      <c r="L23" s="366"/>
      <c r="M23" s="365">
        <v>0</v>
      </c>
      <c r="N23" s="218"/>
      <c r="O23" s="216">
        <v>301100571</v>
      </c>
      <c r="P23" s="216"/>
      <c r="Q23" s="365">
        <v>0</v>
      </c>
      <c r="R23" s="217"/>
      <c r="S23" s="217">
        <v>301100571</v>
      </c>
      <c r="T23" s="194"/>
      <c r="U23" s="194"/>
    </row>
    <row r="24" spans="1:24" ht="15.75">
      <c r="A24" s="371" t="s">
        <v>145</v>
      </c>
      <c r="B24" s="192"/>
      <c r="C24" s="276" t="s">
        <v>197</v>
      </c>
      <c r="D24" s="191"/>
      <c r="E24" s="288">
        <v>2109652</v>
      </c>
      <c r="F24" s="288"/>
      <c r="G24" s="288">
        <v>140</v>
      </c>
      <c r="H24" s="218"/>
      <c r="I24" s="364">
        <v>0</v>
      </c>
      <c r="J24" s="364"/>
      <c r="K24" s="365">
        <v>0</v>
      </c>
      <c r="L24" s="366"/>
      <c r="M24" s="365">
        <v>0</v>
      </c>
      <c r="N24" s="218"/>
      <c r="O24" s="216">
        <v>295351280</v>
      </c>
      <c r="P24" s="216"/>
      <c r="Q24" s="365">
        <v>0</v>
      </c>
      <c r="R24" s="217"/>
      <c r="S24" s="217">
        <v>295351280</v>
      </c>
      <c r="T24" s="194"/>
      <c r="U24" s="194"/>
    </row>
    <row r="25" spans="1:24" ht="15.75">
      <c r="A25" s="371" t="s">
        <v>98</v>
      </c>
      <c r="B25" s="192"/>
      <c r="C25" s="276" t="s">
        <v>201</v>
      </c>
      <c r="D25" s="191"/>
      <c r="E25" s="288">
        <v>1303000</v>
      </c>
      <c r="F25" s="288"/>
      <c r="G25" s="288">
        <v>150</v>
      </c>
      <c r="H25" s="218"/>
      <c r="I25" s="364">
        <v>0</v>
      </c>
      <c r="J25" s="364"/>
      <c r="K25" s="365">
        <v>0</v>
      </c>
      <c r="L25" s="366"/>
      <c r="M25" s="365">
        <v>0</v>
      </c>
      <c r="N25" s="218"/>
      <c r="O25" s="216">
        <v>195450000</v>
      </c>
      <c r="P25" s="216"/>
      <c r="Q25" s="68">
        <v>-11704346</v>
      </c>
      <c r="R25" s="217"/>
      <c r="S25" s="217">
        <v>183745654</v>
      </c>
      <c r="T25" s="194"/>
      <c r="U25" s="194"/>
    </row>
    <row r="26" spans="1:24" ht="15.75">
      <c r="A26" s="371" t="s">
        <v>105</v>
      </c>
      <c r="B26" s="192"/>
      <c r="C26" s="276" t="s">
        <v>116</v>
      </c>
      <c r="D26" s="191"/>
      <c r="E26" s="288">
        <v>1372730</v>
      </c>
      <c r="F26" s="288"/>
      <c r="G26" s="288">
        <v>100</v>
      </c>
      <c r="H26" s="218"/>
      <c r="I26" s="364">
        <v>0</v>
      </c>
      <c r="J26" s="364"/>
      <c r="K26" s="365">
        <v>0</v>
      </c>
      <c r="L26" s="366"/>
      <c r="M26" s="365">
        <v>0</v>
      </c>
      <c r="N26" s="218"/>
      <c r="O26" s="216">
        <v>137279764</v>
      </c>
      <c r="P26" s="216"/>
      <c r="Q26" s="365">
        <v>0</v>
      </c>
      <c r="R26" s="217"/>
      <c r="S26" s="217">
        <v>137279764</v>
      </c>
      <c r="T26" s="194"/>
      <c r="U26" s="194"/>
    </row>
    <row r="27" spans="1:24" ht="15.75">
      <c r="A27" s="371" t="s">
        <v>156</v>
      </c>
      <c r="B27" s="192"/>
      <c r="C27" s="276" t="s">
        <v>222</v>
      </c>
      <c r="D27" s="191"/>
      <c r="E27" s="288">
        <v>1036000</v>
      </c>
      <c r="F27" s="288"/>
      <c r="G27" s="288">
        <v>55</v>
      </c>
      <c r="H27" s="218"/>
      <c r="I27" s="216">
        <v>56980000</v>
      </c>
      <c r="J27" s="216"/>
      <c r="K27" s="68">
        <v>-4059644</v>
      </c>
      <c r="L27" s="217"/>
      <c r="M27" s="68">
        <v>52920356</v>
      </c>
      <c r="N27" s="218"/>
      <c r="O27" s="216">
        <v>56980000</v>
      </c>
      <c r="P27" s="216"/>
      <c r="Q27" s="68">
        <v>-2376909</v>
      </c>
      <c r="R27" s="217"/>
      <c r="S27" s="217">
        <v>54603091</v>
      </c>
      <c r="T27" s="194"/>
      <c r="U27" s="194"/>
    </row>
    <row r="28" spans="1:24" ht="15.75">
      <c r="A28" s="371" t="s">
        <v>118</v>
      </c>
      <c r="B28" s="192"/>
      <c r="C28" s="276" t="s">
        <v>198</v>
      </c>
      <c r="D28" s="191"/>
      <c r="E28" s="288">
        <v>3095884</v>
      </c>
      <c r="F28" s="288"/>
      <c r="G28" s="288">
        <v>11</v>
      </c>
      <c r="H28" s="218"/>
      <c r="I28" s="364">
        <v>0</v>
      </c>
      <c r="J28" s="364"/>
      <c r="K28" s="365">
        <v>0</v>
      </c>
      <c r="L28" s="366"/>
      <c r="M28" s="365">
        <v>0</v>
      </c>
      <c r="N28" s="218"/>
      <c r="O28" s="216">
        <v>34054724</v>
      </c>
      <c r="P28" s="216"/>
      <c r="Q28" s="365">
        <v>0</v>
      </c>
      <c r="R28" s="217"/>
      <c r="S28" s="217">
        <v>34054724</v>
      </c>
      <c r="T28" s="194"/>
      <c r="U28" s="194"/>
    </row>
    <row r="29" spans="1:24" ht="15.75">
      <c r="A29" s="371" t="s">
        <v>148</v>
      </c>
      <c r="B29" s="192"/>
      <c r="C29" s="276" t="s">
        <v>115</v>
      </c>
      <c r="D29" s="191"/>
      <c r="E29" s="288">
        <v>500000</v>
      </c>
      <c r="F29" s="288"/>
      <c r="G29" s="288">
        <v>61</v>
      </c>
      <c r="H29" s="218"/>
      <c r="I29" s="364">
        <v>0</v>
      </c>
      <c r="J29" s="364"/>
      <c r="K29" s="365">
        <v>0</v>
      </c>
      <c r="L29" s="366"/>
      <c r="M29" s="365">
        <v>0</v>
      </c>
      <c r="N29" s="218"/>
      <c r="O29" s="216">
        <v>30500000</v>
      </c>
      <c r="P29" s="216"/>
      <c r="Q29" s="365">
        <v>0</v>
      </c>
      <c r="R29" s="217"/>
      <c r="S29" s="217">
        <v>30500000</v>
      </c>
      <c r="T29" s="194"/>
      <c r="U29" s="194"/>
    </row>
    <row r="30" spans="1:24" ht="15.75">
      <c r="A30" s="371" t="s">
        <v>174</v>
      </c>
      <c r="B30" s="192"/>
      <c r="C30" s="276" t="s">
        <v>109</v>
      </c>
      <c r="D30" s="191"/>
      <c r="E30" s="288">
        <v>2100000</v>
      </c>
      <c r="F30" s="288"/>
      <c r="G30" s="288">
        <v>4</v>
      </c>
      <c r="H30" s="218"/>
      <c r="I30" s="366">
        <v>0</v>
      </c>
      <c r="J30" s="366"/>
      <c r="K30" s="367">
        <v>0</v>
      </c>
      <c r="L30" s="366"/>
      <c r="M30" s="365">
        <v>0</v>
      </c>
      <c r="N30" s="218"/>
      <c r="O30" s="217">
        <v>8400000</v>
      </c>
      <c r="P30" s="217"/>
      <c r="Q30" s="367">
        <v>0</v>
      </c>
      <c r="R30" s="217"/>
      <c r="S30" s="217">
        <v>8400000</v>
      </c>
      <c r="T30" s="194"/>
      <c r="U30" s="194"/>
    </row>
    <row r="31" spans="1:24" ht="16.5" thickBot="1">
      <c r="A31" s="374" t="s">
        <v>2</v>
      </c>
      <c r="I31" s="454">
        <f>SUM(I7:I30)</f>
        <v>10515215720</v>
      </c>
      <c r="J31" s="368"/>
      <c r="K31" s="454">
        <f>SUM(K7:K30)</f>
        <v>-4059644</v>
      </c>
      <c r="L31" s="368"/>
      <c r="M31" s="454">
        <f>SUM(M7:M30)</f>
        <v>10511156076</v>
      </c>
      <c r="N31" s="241"/>
      <c r="O31" s="454">
        <f>SUM(O7:O30)</f>
        <v>57765373417</v>
      </c>
      <c r="P31" s="53">
        <f>SUM(P25:P25)</f>
        <v>0</v>
      </c>
      <c r="Q31" s="454">
        <f>SUM(Q7:Q30)</f>
        <v>-100205972</v>
      </c>
      <c r="R31" s="53">
        <f>SUM(R25:R25)</f>
        <v>0</v>
      </c>
      <c r="S31" s="454">
        <f>SUM(S7:S30)</f>
        <v>57665167445</v>
      </c>
      <c r="T31" s="197"/>
    </row>
    <row r="32" spans="1:24" ht="16.5" thickTop="1">
      <c r="I32" s="243"/>
      <c r="J32" s="242"/>
      <c r="K32" s="244"/>
      <c r="L32" s="242"/>
      <c r="M32" s="244"/>
      <c r="N32" s="242"/>
      <c r="O32" s="243"/>
      <c r="P32" s="341"/>
      <c r="Q32" s="331"/>
      <c r="R32" s="341"/>
      <c r="S32" s="244"/>
      <c r="T32" s="197"/>
      <c r="V32" s="193"/>
    </row>
    <row r="33" spans="9:19" ht="18.75">
      <c r="O33" s="36"/>
      <c r="Q33" s="332"/>
      <c r="R33" s="342"/>
      <c r="S33" s="50"/>
    </row>
    <row r="34" spans="9:19">
      <c r="I34" s="197"/>
      <c r="K34" s="197"/>
      <c r="M34" s="197"/>
      <c r="O34" s="193"/>
      <c r="Q34" s="265"/>
      <c r="S34" s="335"/>
    </row>
    <row r="35" spans="9:19" ht="16.5" thickBot="1">
      <c r="M35" s="454"/>
      <c r="O35" s="342"/>
      <c r="S35" s="193"/>
    </row>
    <row r="36" spans="9:19" ht="13.5" thickTop="1">
      <c r="I36" s="197"/>
      <c r="K36" s="194"/>
      <c r="M36" s="197"/>
      <c r="S36" s="197"/>
    </row>
    <row r="38" spans="9:19">
      <c r="L38" s="195"/>
      <c r="M38" s="195"/>
      <c r="O38" s="195"/>
    </row>
    <row r="39" spans="9:19" ht="15">
      <c r="I39" s="196"/>
    </row>
    <row r="40" spans="9:19" ht="15">
      <c r="I40" s="196"/>
    </row>
    <row r="41" spans="9:19" ht="15">
      <c r="I41" s="196"/>
      <c r="O41" s="197"/>
      <c r="Q41" s="197"/>
      <c r="S41" s="197"/>
    </row>
    <row r="42" spans="9:19" ht="15">
      <c r="I42" s="196"/>
      <c r="S42" s="193"/>
    </row>
    <row r="43" spans="9:19" ht="15">
      <c r="I43" s="196"/>
    </row>
    <row r="44" spans="9:19" ht="15">
      <c r="I44" s="196"/>
    </row>
    <row r="45" spans="9:19" ht="15">
      <c r="I45" s="196"/>
    </row>
    <row r="46" spans="9:19" ht="15">
      <c r="I46" s="196"/>
    </row>
    <row r="47" spans="9:19" ht="15">
      <c r="I47" s="196"/>
    </row>
    <row r="48" spans="9:19" ht="15">
      <c r="I48" s="196"/>
    </row>
    <row r="49" spans="9:26" ht="15">
      <c r="I49" s="198"/>
      <c r="K49" s="197"/>
    </row>
    <row r="50" spans="9:26" ht="15">
      <c r="I50" s="196"/>
    </row>
    <row r="51" spans="9:26" ht="15">
      <c r="I51" s="196"/>
      <c r="K51" s="197"/>
    </row>
    <row r="52" spans="9:26" ht="15">
      <c r="I52" s="196"/>
      <c r="K52" s="193"/>
      <c r="Z52" s="197"/>
    </row>
    <row r="53" spans="9:26" ht="15">
      <c r="I53" s="196"/>
      <c r="X53" s="197"/>
      <c r="Z53" s="197"/>
    </row>
    <row r="54" spans="9:26" ht="15">
      <c r="I54" s="196"/>
      <c r="X54" s="197"/>
    </row>
    <row r="55" spans="9:26" ht="15">
      <c r="I55" s="196"/>
      <c r="Z55" s="197"/>
    </row>
    <row r="56" spans="9:26" ht="15">
      <c r="I56" s="196"/>
      <c r="X56" s="197"/>
    </row>
    <row r="57" spans="9:26" ht="15">
      <c r="I57" s="196"/>
      <c r="W57" s="197"/>
      <c r="X57" s="197"/>
    </row>
    <row r="58" spans="9:26" ht="15">
      <c r="I58" s="196"/>
      <c r="W58" s="197"/>
    </row>
    <row r="59" spans="9:26" ht="15">
      <c r="I59" s="196"/>
      <c r="W59" s="197"/>
    </row>
    <row r="60" spans="9:26" ht="15">
      <c r="I60" s="196"/>
      <c r="O60" s="183">
        <v>2</v>
      </c>
      <c r="T60" s="197"/>
      <c r="X60" s="197"/>
      <c r="Z60" s="197"/>
    </row>
    <row r="61" spans="9:26" ht="15">
      <c r="I61" s="196"/>
      <c r="N61" s="183">
        <v>2</v>
      </c>
      <c r="X61" s="197"/>
      <c r="Z61" s="197"/>
    </row>
    <row r="62" spans="9:26" ht="15">
      <c r="I62" s="196"/>
      <c r="T62" s="197"/>
    </row>
    <row r="63" spans="9:26" ht="15">
      <c r="I63" s="196"/>
      <c r="T63" s="197"/>
    </row>
    <row r="64" spans="9:26" ht="15">
      <c r="I64" s="196"/>
    </row>
    <row r="65" spans="9:9" ht="15">
      <c r="I65" s="196"/>
    </row>
    <row r="66" spans="9:9" ht="15">
      <c r="I66" s="196"/>
    </row>
    <row r="67" spans="9:9" ht="15">
      <c r="I67" s="196"/>
    </row>
    <row r="68" spans="9:9" ht="15">
      <c r="I68" s="196"/>
    </row>
  </sheetData>
  <sortState xmlns:xlrd2="http://schemas.microsoft.com/office/spreadsheetml/2017/richdata2" ref="A7:S30">
    <sortCondition descending="1" ref="S7:S30"/>
  </sortState>
  <mergeCells count="7">
    <mergeCell ref="A1:S1"/>
    <mergeCell ref="A2:S2"/>
    <mergeCell ref="A3:S3"/>
    <mergeCell ref="A4:S4"/>
    <mergeCell ref="C5:G5"/>
    <mergeCell ref="I5:M5"/>
    <mergeCell ref="O5:S5"/>
  </mergeCells>
  <conditionalFormatting sqref="A11">
    <cfRule type="duplicateValues" dxfId="32" priority="19"/>
  </conditionalFormatting>
  <conditionalFormatting sqref="A15">
    <cfRule type="duplicateValues" dxfId="31" priority="17"/>
  </conditionalFormatting>
  <conditionalFormatting sqref="A16">
    <cfRule type="duplicateValues" dxfId="30" priority="15"/>
  </conditionalFormatting>
  <conditionalFormatting sqref="A7 A10">
    <cfRule type="duplicateValues" dxfId="29" priority="20"/>
  </conditionalFormatting>
  <conditionalFormatting sqref="A17">
    <cfRule type="duplicateValues" dxfId="28" priority="21"/>
  </conditionalFormatting>
  <conditionalFormatting sqref="A12">
    <cfRule type="duplicateValues" dxfId="27" priority="11"/>
  </conditionalFormatting>
  <conditionalFormatting sqref="A13">
    <cfRule type="duplicateValues" dxfId="26" priority="9"/>
  </conditionalFormatting>
  <conditionalFormatting sqref="A14">
    <cfRule type="duplicateValues" dxfId="25" priority="12"/>
  </conditionalFormatting>
  <conditionalFormatting sqref="A18:A21">
    <cfRule type="duplicateValues" dxfId="24" priority="23"/>
  </conditionalFormatting>
  <conditionalFormatting sqref="A22:A24">
    <cfRule type="duplicateValues" dxfId="23" priority="6"/>
  </conditionalFormatting>
  <conditionalFormatting sqref="A9">
    <cfRule type="duplicateValues" dxfId="22" priority="4"/>
  </conditionalFormatting>
  <conditionalFormatting sqref="A8">
    <cfRule type="duplicateValues" dxfId="21" priority="3"/>
  </conditionalFormatting>
  <conditionalFormatting sqref="A25:A30">
    <cfRule type="duplicateValues" dxfId="20" priority="158"/>
  </conditionalFormatting>
  <printOptions horizontalCentered="1"/>
  <pageMargins left="0.25" right="0.5" top="0.55118110236220497" bottom="0.15748031496063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21"/>
  <sheetViews>
    <sheetView rightToLeft="1" zoomScaleNormal="100" zoomScaleSheetLayoutView="100" workbookViewId="0">
      <selection activeCell="C97" sqref="C97"/>
    </sheetView>
  </sheetViews>
  <sheetFormatPr defaultColWidth="9.140625" defaultRowHeight="15"/>
  <cols>
    <col min="1" max="1" width="33.5703125" style="381" bestFit="1" customWidth="1"/>
    <col min="2" max="2" width="0.5703125" style="41" customWidth="1"/>
    <col min="3" max="3" width="12.140625" style="41" bestFit="1" customWidth="1"/>
    <col min="4" max="4" width="0.7109375" style="41" customWidth="1"/>
    <col min="5" max="5" width="18.5703125" style="41" bestFit="1" customWidth="1"/>
    <col min="6" max="6" width="0.5703125" style="41" customWidth="1"/>
    <col min="7" max="7" width="18.7109375" style="41" bestFit="1" customWidth="1"/>
    <col min="8" max="8" width="0.28515625" style="41" customWidth="1"/>
    <col min="9" max="9" width="17.7109375" style="41" customWidth="1"/>
    <col min="10" max="10" width="0.42578125" style="41" customWidth="1"/>
    <col min="11" max="11" width="13.140625" style="41" bestFit="1" customWidth="1"/>
    <col min="12" max="12" width="0.28515625" style="41" customWidth="1"/>
    <col min="13" max="13" width="22.5703125" style="41" bestFit="1" customWidth="1"/>
    <col min="14" max="14" width="0.42578125" style="41" customWidth="1"/>
    <col min="15" max="15" width="19.7109375" style="41" bestFit="1" customWidth="1"/>
    <col min="16" max="16" width="0.5703125" style="41" customWidth="1"/>
    <col min="17" max="17" width="19.140625" style="95" bestFit="1" customWidth="1"/>
    <col min="18" max="18" width="19" style="41" customWidth="1"/>
    <col min="19" max="19" width="18.28515625" style="41" customWidth="1"/>
    <col min="20" max="20" width="1.85546875" style="41" customWidth="1"/>
    <col min="21" max="21" width="17.85546875" style="41" bestFit="1" customWidth="1"/>
    <col min="22" max="22" width="2.42578125" style="41" customWidth="1"/>
    <col min="23" max="23" width="16.42578125" style="41" bestFit="1" customWidth="1"/>
    <col min="24" max="24" width="16.5703125" style="41" bestFit="1" customWidth="1"/>
    <col min="25" max="25" width="14.7109375" style="41" bestFit="1" customWidth="1"/>
    <col min="26" max="28" width="9.140625" style="41"/>
    <col min="29" max="29" width="23" style="41" bestFit="1" customWidth="1"/>
    <col min="30" max="30" width="15.42578125" style="41" customWidth="1"/>
    <col min="31" max="16384" width="9.140625" style="41"/>
  </cols>
  <sheetData>
    <row r="1" spans="1:25" ht="21">
      <c r="A1" s="404" t="str">
        <f>سهام!B1</f>
        <v xml:space="preserve">صندوق سهامی کارگزاری پارسیان 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25" ht="21">
      <c r="A2" s="404" t="s">
        <v>60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25" ht="21">
      <c r="A3" s="404" t="str">
        <f>سهام!B3</f>
        <v>برای ماه منتهی به 1402/10/27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25" ht="21">
      <c r="A4" s="375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25" ht="25.5">
      <c r="A5" s="376" t="s">
        <v>48</v>
      </c>
      <c r="B5" s="93"/>
      <c r="C5" s="93"/>
      <c r="D5" s="93"/>
      <c r="E5" s="93"/>
      <c r="F5" s="93"/>
      <c r="G5" s="93"/>
      <c r="H5" s="93"/>
    </row>
    <row r="6" spans="1:25" ht="25.5">
      <c r="A6" s="376"/>
      <c r="B6" s="93"/>
      <c r="C6" s="93"/>
      <c r="D6" s="93"/>
      <c r="E6" s="93"/>
      <c r="F6" s="93"/>
      <c r="G6" s="93"/>
      <c r="H6" s="93"/>
    </row>
    <row r="7" spans="1:25" ht="18">
      <c r="A7" s="377"/>
      <c r="B7" s="40"/>
      <c r="C7" s="427" t="str">
        <f>'درآمد سود سهام'!I5</f>
        <v>طی ماه</v>
      </c>
      <c r="D7" s="427"/>
      <c r="E7" s="427"/>
      <c r="F7" s="427"/>
      <c r="G7" s="427"/>
      <c r="H7" s="427"/>
      <c r="I7" s="427"/>
      <c r="J7" s="40"/>
      <c r="K7" s="424" t="str">
        <f>'درآمد سود سهام'!O5</f>
        <v>از ابتدای سال مالی تا پایان ماه</v>
      </c>
      <c r="L7" s="424"/>
      <c r="M7" s="424"/>
      <c r="N7" s="424"/>
      <c r="O7" s="424"/>
      <c r="P7" s="424"/>
      <c r="Q7" s="424"/>
    </row>
    <row r="8" spans="1:25" ht="36">
      <c r="A8" s="378" t="s">
        <v>36</v>
      </c>
      <c r="B8" s="42"/>
      <c r="C8" s="43" t="s">
        <v>3</v>
      </c>
      <c r="D8" s="42"/>
      <c r="E8" s="44" t="s">
        <v>21</v>
      </c>
      <c r="F8" s="42"/>
      <c r="G8" s="43" t="s">
        <v>49</v>
      </c>
      <c r="H8" s="42"/>
      <c r="I8" s="44" t="s">
        <v>50</v>
      </c>
      <c r="J8" s="42"/>
      <c r="K8" s="43" t="s">
        <v>3</v>
      </c>
      <c r="L8" s="42"/>
      <c r="M8" s="44" t="s">
        <v>21</v>
      </c>
      <c r="N8" s="42"/>
      <c r="O8" s="43" t="s">
        <v>49</v>
      </c>
      <c r="P8" s="42"/>
      <c r="Q8" s="44" t="s">
        <v>50</v>
      </c>
      <c r="R8" s="147"/>
    </row>
    <row r="9" spans="1:25" ht="18.75">
      <c r="A9" s="379" t="s">
        <v>75</v>
      </c>
      <c r="B9" s="49"/>
      <c r="C9" s="50">
        <v>52537512</v>
      </c>
      <c r="D9" s="49"/>
      <c r="E9" s="50">
        <v>131659007698</v>
      </c>
      <c r="F9" s="49"/>
      <c r="G9" s="50">
        <v>124088381175</v>
      </c>
      <c r="H9" s="273"/>
      <c r="I9" s="284">
        <v>7570626523</v>
      </c>
      <c r="J9" s="273"/>
      <c r="K9" s="284">
        <v>52537512</v>
      </c>
      <c r="L9" s="284"/>
      <c r="M9" s="284">
        <v>131659007698</v>
      </c>
      <c r="N9" s="284"/>
      <c r="O9" s="284">
        <v>93284641459</v>
      </c>
      <c r="P9" s="284"/>
      <c r="Q9" s="284">
        <v>38374366239</v>
      </c>
      <c r="R9" s="50"/>
      <c r="S9" s="137"/>
      <c r="T9" s="48"/>
      <c r="U9" s="50"/>
      <c r="V9" s="48"/>
      <c r="W9" s="48"/>
      <c r="X9" s="48"/>
      <c r="Y9" s="48"/>
    </row>
    <row r="10" spans="1:25" ht="18.75">
      <c r="A10" s="379" t="s">
        <v>177</v>
      </c>
      <c r="B10" s="49"/>
      <c r="C10" s="50">
        <v>220000</v>
      </c>
      <c r="D10" s="49"/>
      <c r="E10" s="50">
        <v>42819697800</v>
      </c>
      <c r="F10" s="49"/>
      <c r="G10" s="50">
        <v>35143643700</v>
      </c>
      <c r="H10" s="273"/>
      <c r="I10" s="284">
        <v>7676054100</v>
      </c>
      <c r="J10" s="273"/>
      <c r="K10" s="284">
        <v>220000</v>
      </c>
      <c r="L10" s="284"/>
      <c r="M10" s="284">
        <v>42819697800</v>
      </c>
      <c r="N10" s="284"/>
      <c r="O10" s="284">
        <v>17615980800</v>
      </c>
      <c r="P10" s="284"/>
      <c r="Q10" s="284">
        <v>25203717000</v>
      </c>
      <c r="R10" s="50"/>
      <c r="S10" s="137"/>
      <c r="T10" s="48"/>
      <c r="U10" s="50"/>
      <c r="V10" s="48"/>
      <c r="W10" s="48"/>
      <c r="X10" s="48"/>
      <c r="Y10" s="48"/>
    </row>
    <row r="11" spans="1:25" ht="18.75">
      <c r="A11" s="379" t="s">
        <v>128</v>
      </c>
      <c r="B11" s="49"/>
      <c r="C11" s="50">
        <v>15575866</v>
      </c>
      <c r="D11" s="49"/>
      <c r="E11" s="50">
        <v>94757120335</v>
      </c>
      <c r="F11" s="49"/>
      <c r="G11" s="50">
        <v>91815314311</v>
      </c>
      <c r="H11" s="273"/>
      <c r="I11" s="284">
        <v>2941806024</v>
      </c>
      <c r="J11" s="273"/>
      <c r="K11" s="284">
        <v>15575866</v>
      </c>
      <c r="L11" s="284"/>
      <c r="M11" s="284">
        <v>94757120335</v>
      </c>
      <c r="N11" s="284"/>
      <c r="O11" s="284">
        <v>72755507904</v>
      </c>
      <c r="P11" s="284"/>
      <c r="Q11" s="284">
        <v>22001612431</v>
      </c>
      <c r="R11" s="50"/>
      <c r="S11" s="137"/>
      <c r="T11" s="48"/>
      <c r="U11" s="50"/>
      <c r="V11" s="48"/>
      <c r="W11" s="48"/>
      <c r="X11" s="48"/>
      <c r="Y11" s="48"/>
    </row>
    <row r="12" spans="1:25" ht="18.75">
      <c r="A12" s="379" t="s">
        <v>82</v>
      </c>
      <c r="B12" s="49"/>
      <c r="C12" s="50">
        <v>3363000</v>
      </c>
      <c r="D12" s="49"/>
      <c r="E12" s="50">
        <v>153710687097</v>
      </c>
      <c r="F12" s="49"/>
      <c r="G12" s="50">
        <v>142712249503</v>
      </c>
      <c r="H12" s="273"/>
      <c r="I12" s="284">
        <v>10998437594</v>
      </c>
      <c r="J12" s="273"/>
      <c r="K12" s="284">
        <v>3363000</v>
      </c>
      <c r="L12" s="284"/>
      <c r="M12" s="284">
        <v>153710687097</v>
      </c>
      <c r="N12" s="284"/>
      <c r="O12" s="284">
        <v>146523258274</v>
      </c>
      <c r="P12" s="284"/>
      <c r="Q12" s="284">
        <v>7187428823</v>
      </c>
      <c r="R12" s="50"/>
      <c r="S12" s="137"/>
      <c r="T12" s="48"/>
      <c r="U12" s="50"/>
      <c r="V12" s="48"/>
      <c r="W12" s="48"/>
      <c r="X12" s="48"/>
      <c r="Y12" s="48"/>
    </row>
    <row r="13" spans="1:25" ht="18.75">
      <c r="A13" s="379" t="s">
        <v>182</v>
      </c>
      <c r="B13" s="49"/>
      <c r="C13" s="50">
        <v>4618131</v>
      </c>
      <c r="D13" s="49"/>
      <c r="E13" s="50">
        <v>34705337591</v>
      </c>
      <c r="F13" s="49"/>
      <c r="G13" s="50">
        <v>36174346589</v>
      </c>
      <c r="H13" s="273"/>
      <c r="I13" s="284">
        <v>-1469008998</v>
      </c>
      <c r="J13" s="273"/>
      <c r="K13" s="284">
        <v>4618131</v>
      </c>
      <c r="L13" s="284"/>
      <c r="M13" s="284">
        <v>34705337591</v>
      </c>
      <c r="N13" s="284"/>
      <c r="O13" s="284">
        <v>28743029635</v>
      </c>
      <c r="P13" s="284"/>
      <c r="Q13" s="284">
        <v>5962307956</v>
      </c>
      <c r="R13" s="50"/>
      <c r="S13" s="137"/>
      <c r="T13" s="48"/>
      <c r="U13" s="50"/>
      <c r="V13" s="48"/>
      <c r="W13" s="48"/>
      <c r="X13" s="48"/>
      <c r="Y13" s="48"/>
    </row>
    <row r="14" spans="1:25" ht="18.75">
      <c r="A14" s="379" t="s">
        <v>219</v>
      </c>
      <c r="B14" s="49"/>
      <c r="C14" s="50">
        <v>120000</v>
      </c>
      <c r="D14" s="49"/>
      <c r="E14" s="50">
        <v>13061817000</v>
      </c>
      <c r="F14" s="49"/>
      <c r="G14" s="50">
        <v>8047300320</v>
      </c>
      <c r="H14" s="273"/>
      <c r="I14" s="284">
        <v>5014516680</v>
      </c>
      <c r="J14" s="273"/>
      <c r="K14" s="284">
        <v>120000</v>
      </c>
      <c r="L14" s="284"/>
      <c r="M14" s="284">
        <v>13061817000</v>
      </c>
      <c r="N14" s="284"/>
      <c r="O14" s="284">
        <v>8047300320</v>
      </c>
      <c r="P14" s="284"/>
      <c r="Q14" s="284">
        <v>5014516680</v>
      </c>
      <c r="R14" s="50"/>
      <c r="S14" s="137"/>
      <c r="T14" s="48"/>
      <c r="U14" s="50"/>
      <c r="V14" s="48"/>
      <c r="W14" s="48"/>
      <c r="X14" s="48"/>
      <c r="Y14" s="48"/>
    </row>
    <row r="15" spans="1:25" ht="18.75">
      <c r="A15" s="379" t="s">
        <v>86</v>
      </c>
      <c r="B15" s="49"/>
      <c r="C15" s="50">
        <v>2260000</v>
      </c>
      <c r="D15" s="49"/>
      <c r="E15" s="50">
        <v>54029599650</v>
      </c>
      <c r="F15" s="49"/>
      <c r="G15" s="50">
        <v>53512892460</v>
      </c>
      <c r="H15" s="273"/>
      <c r="I15" s="284">
        <v>516707190</v>
      </c>
      <c r="J15" s="273"/>
      <c r="K15" s="284">
        <v>2260000</v>
      </c>
      <c r="L15" s="284"/>
      <c r="M15" s="284">
        <v>54029599650</v>
      </c>
      <c r="N15" s="284"/>
      <c r="O15" s="284">
        <v>49382973050</v>
      </c>
      <c r="P15" s="284"/>
      <c r="Q15" s="284">
        <v>4646626600</v>
      </c>
      <c r="R15" s="50"/>
      <c r="S15" s="137"/>
      <c r="T15" s="48"/>
      <c r="U15" s="50"/>
      <c r="V15" s="48"/>
      <c r="W15" s="48"/>
      <c r="X15" s="48"/>
      <c r="Y15" s="48"/>
    </row>
    <row r="16" spans="1:25" ht="18.75">
      <c r="A16" s="379" t="s">
        <v>96</v>
      </c>
      <c r="B16" s="49"/>
      <c r="C16" s="50">
        <v>450000</v>
      </c>
      <c r="D16" s="49"/>
      <c r="E16" s="50">
        <v>26557536825</v>
      </c>
      <c r="F16" s="49"/>
      <c r="G16" s="50">
        <v>26964600300</v>
      </c>
      <c r="H16" s="273"/>
      <c r="I16" s="284">
        <v>-407063475</v>
      </c>
      <c r="J16" s="273"/>
      <c r="K16" s="284">
        <v>450000</v>
      </c>
      <c r="L16" s="284"/>
      <c r="M16" s="284">
        <v>26557536825</v>
      </c>
      <c r="N16" s="284"/>
      <c r="O16" s="284">
        <v>22143410488</v>
      </c>
      <c r="P16" s="284"/>
      <c r="Q16" s="284">
        <v>4414126337</v>
      </c>
      <c r="R16" s="50"/>
      <c r="S16" s="137"/>
      <c r="T16" s="48"/>
      <c r="U16" s="50"/>
      <c r="V16" s="48"/>
      <c r="W16" s="48"/>
      <c r="X16" s="48"/>
      <c r="Y16" s="48"/>
    </row>
    <row r="17" spans="1:25" ht="18.75">
      <c r="A17" s="379" t="s">
        <v>139</v>
      </c>
      <c r="B17" s="49"/>
      <c r="C17" s="50">
        <v>518193</v>
      </c>
      <c r="D17" s="49"/>
      <c r="E17" s="50">
        <v>24622246128</v>
      </c>
      <c r="F17" s="49"/>
      <c r="G17" s="50">
        <v>24519224178</v>
      </c>
      <c r="H17" s="273"/>
      <c r="I17" s="284">
        <v>103021950</v>
      </c>
      <c r="J17" s="273"/>
      <c r="K17" s="284">
        <v>518193</v>
      </c>
      <c r="L17" s="284"/>
      <c r="M17" s="284">
        <v>24622246128</v>
      </c>
      <c r="N17" s="284"/>
      <c r="O17" s="284">
        <v>20475631377</v>
      </c>
      <c r="P17" s="284"/>
      <c r="Q17" s="284">
        <v>4146614751</v>
      </c>
      <c r="R17" s="50"/>
      <c r="S17" s="137"/>
      <c r="T17" s="48"/>
      <c r="U17" s="50"/>
      <c r="V17" s="48"/>
      <c r="W17" s="48"/>
      <c r="X17" s="48"/>
      <c r="Y17" s="48"/>
    </row>
    <row r="18" spans="1:25" ht="18.75">
      <c r="A18" s="379" t="s">
        <v>141</v>
      </c>
      <c r="B18" s="49"/>
      <c r="C18" s="50">
        <v>1756682</v>
      </c>
      <c r="D18" s="49"/>
      <c r="E18" s="50">
        <v>10058283314</v>
      </c>
      <c r="F18" s="49"/>
      <c r="G18" s="50">
        <v>9918584935</v>
      </c>
      <c r="H18" s="273"/>
      <c r="I18" s="284">
        <v>139698379</v>
      </c>
      <c r="J18" s="273"/>
      <c r="K18" s="284">
        <v>1756682</v>
      </c>
      <c r="L18" s="284"/>
      <c r="M18" s="284">
        <v>10058283314</v>
      </c>
      <c r="N18" s="284"/>
      <c r="O18" s="284">
        <v>7459838569</v>
      </c>
      <c r="P18" s="284"/>
      <c r="Q18" s="284">
        <v>2598444745</v>
      </c>
      <c r="R18" s="50"/>
      <c r="S18" s="137"/>
      <c r="T18" s="48"/>
      <c r="U18" s="50"/>
      <c r="V18" s="48"/>
      <c r="W18" s="48"/>
      <c r="X18" s="48"/>
      <c r="Y18" s="48"/>
    </row>
    <row r="19" spans="1:25" ht="18.75">
      <c r="A19" s="379" t="s">
        <v>131</v>
      </c>
      <c r="B19" s="49"/>
      <c r="C19" s="50">
        <v>1866538</v>
      </c>
      <c r="D19" s="49"/>
      <c r="E19" s="50">
        <v>8740940617</v>
      </c>
      <c r="F19" s="49"/>
      <c r="G19" s="50">
        <v>9071207531</v>
      </c>
      <c r="H19" s="273"/>
      <c r="I19" s="284">
        <v>-330266914</v>
      </c>
      <c r="J19" s="273"/>
      <c r="K19" s="284">
        <v>1866538</v>
      </c>
      <c r="L19" s="284"/>
      <c r="M19" s="284">
        <v>8740940617</v>
      </c>
      <c r="N19" s="284"/>
      <c r="O19" s="284">
        <v>6212467405</v>
      </c>
      <c r="P19" s="284"/>
      <c r="Q19" s="284">
        <v>2528473212</v>
      </c>
      <c r="R19" s="50"/>
      <c r="S19" s="137"/>
      <c r="T19" s="48"/>
      <c r="U19" s="50"/>
      <c r="V19" s="48"/>
      <c r="W19" s="48"/>
      <c r="X19" s="48"/>
      <c r="Y19" s="48"/>
    </row>
    <row r="20" spans="1:25" ht="18.75">
      <c r="A20" s="379" t="s">
        <v>155</v>
      </c>
      <c r="B20" s="49"/>
      <c r="C20" s="50">
        <v>4020000</v>
      </c>
      <c r="D20" s="49"/>
      <c r="E20" s="50">
        <v>9586598319</v>
      </c>
      <c r="F20" s="49"/>
      <c r="G20" s="50">
        <v>8579585907</v>
      </c>
      <c r="H20" s="273"/>
      <c r="I20" s="284">
        <v>1007012412</v>
      </c>
      <c r="J20" s="273"/>
      <c r="K20" s="284">
        <v>4020000</v>
      </c>
      <c r="L20" s="284"/>
      <c r="M20" s="284">
        <v>9586598319</v>
      </c>
      <c r="N20" s="284"/>
      <c r="O20" s="284">
        <v>7462014902</v>
      </c>
      <c r="P20" s="284"/>
      <c r="Q20" s="284">
        <v>2124583417</v>
      </c>
      <c r="R20" s="50"/>
      <c r="S20" s="137"/>
      <c r="T20" s="48"/>
      <c r="U20" s="50"/>
      <c r="V20" s="48"/>
      <c r="W20" s="48"/>
      <c r="X20" s="48"/>
      <c r="Y20" s="48"/>
    </row>
    <row r="21" spans="1:25" ht="18.75">
      <c r="A21" s="379" t="s">
        <v>100</v>
      </c>
      <c r="B21" s="49"/>
      <c r="C21" s="50">
        <v>484000</v>
      </c>
      <c r="D21" s="49"/>
      <c r="E21" s="50">
        <v>12942133380</v>
      </c>
      <c r="F21" s="49"/>
      <c r="G21" s="50">
        <v>13288539924</v>
      </c>
      <c r="H21" s="273"/>
      <c r="I21" s="284">
        <v>-346406544</v>
      </c>
      <c r="J21" s="273"/>
      <c r="K21" s="284">
        <v>484000</v>
      </c>
      <c r="L21" s="284"/>
      <c r="M21" s="284">
        <v>12942133380</v>
      </c>
      <c r="N21" s="284"/>
      <c r="O21" s="284">
        <v>11067572433</v>
      </c>
      <c r="P21" s="284"/>
      <c r="Q21" s="284">
        <v>1874560947</v>
      </c>
      <c r="R21" s="50"/>
      <c r="S21" s="137"/>
      <c r="T21" s="48"/>
      <c r="U21" s="50"/>
      <c r="V21" s="48"/>
      <c r="W21" s="48"/>
      <c r="X21" s="48"/>
      <c r="Y21" s="48"/>
    </row>
    <row r="22" spans="1:25" ht="18.75">
      <c r="A22" s="379" t="s">
        <v>144</v>
      </c>
      <c r="B22" s="49"/>
      <c r="C22" s="50">
        <v>150000</v>
      </c>
      <c r="D22" s="49"/>
      <c r="E22" s="50">
        <v>13337665875</v>
      </c>
      <c r="F22" s="49"/>
      <c r="G22" s="50">
        <v>12539940750</v>
      </c>
      <c r="H22" s="273"/>
      <c r="I22" s="284">
        <v>797725125</v>
      </c>
      <c r="J22" s="273"/>
      <c r="K22" s="284">
        <v>150000</v>
      </c>
      <c r="L22" s="284"/>
      <c r="M22" s="284">
        <v>13337665875</v>
      </c>
      <c r="N22" s="284"/>
      <c r="O22" s="284">
        <v>11479563930</v>
      </c>
      <c r="P22" s="284"/>
      <c r="Q22" s="284">
        <v>1858101945</v>
      </c>
      <c r="R22" s="50"/>
      <c r="S22" s="137"/>
      <c r="T22" s="48"/>
      <c r="U22" s="50"/>
      <c r="V22" s="48"/>
      <c r="W22" s="48"/>
      <c r="X22" s="48"/>
      <c r="Y22" s="48"/>
    </row>
    <row r="23" spans="1:25" ht="18.75">
      <c r="A23" s="379" t="s">
        <v>152</v>
      </c>
      <c r="B23" s="49"/>
      <c r="C23" s="50">
        <v>1960000</v>
      </c>
      <c r="D23" s="49"/>
      <c r="E23" s="50">
        <v>12255046020</v>
      </c>
      <c r="F23" s="49"/>
      <c r="G23" s="50">
        <v>13326631920</v>
      </c>
      <c r="H23" s="273"/>
      <c r="I23" s="284">
        <v>-1071585900</v>
      </c>
      <c r="J23" s="273"/>
      <c r="K23" s="284">
        <v>1960000</v>
      </c>
      <c r="L23" s="284"/>
      <c r="M23" s="284">
        <v>12255046020</v>
      </c>
      <c r="N23" s="284"/>
      <c r="O23" s="284">
        <v>10450085717</v>
      </c>
      <c r="P23" s="284"/>
      <c r="Q23" s="284">
        <v>1804960303</v>
      </c>
      <c r="R23" s="50"/>
      <c r="S23" s="137"/>
      <c r="T23" s="48"/>
      <c r="U23" s="50"/>
      <c r="V23" s="48"/>
      <c r="W23" s="48"/>
      <c r="X23" s="48"/>
      <c r="Y23" s="48"/>
    </row>
    <row r="24" spans="1:25" ht="18.75">
      <c r="A24" s="379" t="s">
        <v>164</v>
      </c>
      <c r="B24" s="49"/>
      <c r="C24" s="50">
        <v>267500</v>
      </c>
      <c r="D24" s="49"/>
      <c r="E24" s="50">
        <v>9165861686</v>
      </c>
      <c r="F24" s="49"/>
      <c r="G24" s="50">
        <v>9748201027</v>
      </c>
      <c r="H24" s="273"/>
      <c r="I24" s="284">
        <v>-582339341</v>
      </c>
      <c r="J24" s="273"/>
      <c r="K24" s="284">
        <v>267500</v>
      </c>
      <c r="L24" s="284"/>
      <c r="M24" s="284">
        <v>9165861686</v>
      </c>
      <c r="N24" s="284"/>
      <c r="O24" s="284">
        <v>7432941297</v>
      </c>
      <c r="P24" s="284"/>
      <c r="Q24" s="284">
        <v>1732920389</v>
      </c>
      <c r="R24" s="50"/>
      <c r="S24" s="137"/>
      <c r="T24" s="48"/>
      <c r="U24" s="50"/>
      <c r="V24" s="48"/>
      <c r="W24" s="48"/>
      <c r="X24" s="48"/>
      <c r="Y24" s="48"/>
    </row>
    <row r="25" spans="1:25" ht="18.75">
      <c r="A25" s="379" t="s">
        <v>176</v>
      </c>
      <c r="B25" s="49"/>
      <c r="C25" s="50">
        <v>197000</v>
      </c>
      <c r="D25" s="49"/>
      <c r="E25" s="50">
        <v>9139285759</v>
      </c>
      <c r="F25" s="49"/>
      <c r="G25" s="50">
        <v>8122939218</v>
      </c>
      <c r="H25" s="273"/>
      <c r="I25" s="284">
        <v>1016346541</v>
      </c>
      <c r="J25" s="273"/>
      <c r="K25" s="284">
        <v>197000</v>
      </c>
      <c r="L25" s="284"/>
      <c r="M25" s="284">
        <v>9139285759</v>
      </c>
      <c r="N25" s="284"/>
      <c r="O25" s="284">
        <v>7446816999</v>
      </c>
      <c r="P25" s="284"/>
      <c r="Q25" s="284">
        <v>1692468760</v>
      </c>
      <c r="R25" s="50"/>
      <c r="S25" s="137"/>
      <c r="T25" s="48"/>
      <c r="U25" s="50"/>
      <c r="V25" s="48"/>
      <c r="W25" s="48"/>
      <c r="X25" s="48"/>
      <c r="Y25" s="48"/>
    </row>
    <row r="26" spans="1:25" ht="18.75">
      <c r="A26" s="379" t="s">
        <v>77</v>
      </c>
      <c r="B26" s="49"/>
      <c r="C26" s="50">
        <v>12577358</v>
      </c>
      <c r="D26" s="49"/>
      <c r="E26" s="50">
        <v>78015741772</v>
      </c>
      <c r="F26" s="49"/>
      <c r="G26" s="50">
        <v>78890918362</v>
      </c>
      <c r="H26" s="273"/>
      <c r="I26" s="284">
        <v>-875176590</v>
      </c>
      <c r="J26" s="273"/>
      <c r="K26" s="284">
        <v>12577358</v>
      </c>
      <c r="L26" s="284"/>
      <c r="M26" s="284">
        <v>78015741772</v>
      </c>
      <c r="N26" s="284"/>
      <c r="O26" s="284">
        <v>76572281354</v>
      </c>
      <c r="P26" s="284"/>
      <c r="Q26" s="284">
        <v>1443460418</v>
      </c>
      <c r="R26" s="50"/>
      <c r="S26" s="137"/>
      <c r="T26" s="48"/>
      <c r="U26" s="50"/>
      <c r="V26" s="48"/>
      <c r="W26" s="48"/>
      <c r="X26" s="48"/>
      <c r="Y26" s="48"/>
    </row>
    <row r="27" spans="1:25" ht="18.75">
      <c r="A27" s="379" t="s">
        <v>220</v>
      </c>
      <c r="B27" s="49"/>
      <c r="C27" s="50">
        <v>6600000</v>
      </c>
      <c r="D27" s="49"/>
      <c r="E27" s="50">
        <v>11015465670</v>
      </c>
      <c r="F27" s="49"/>
      <c r="G27" s="50">
        <v>10001672946</v>
      </c>
      <c r="H27" s="273"/>
      <c r="I27" s="284">
        <v>1013792724</v>
      </c>
      <c r="J27" s="273"/>
      <c r="K27" s="284">
        <v>6600000</v>
      </c>
      <c r="L27" s="284"/>
      <c r="M27" s="284">
        <v>11015465670</v>
      </c>
      <c r="N27" s="284"/>
      <c r="O27" s="284">
        <v>10001672946</v>
      </c>
      <c r="P27" s="284"/>
      <c r="Q27" s="284">
        <v>1013792724</v>
      </c>
      <c r="R27" s="50"/>
      <c r="S27" s="137"/>
      <c r="T27" s="48"/>
      <c r="U27" s="50"/>
      <c r="V27" s="48"/>
      <c r="W27" s="48"/>
      <c r="X27" s="48"/>
      <c r="Y27" s="48"/>
    </row>
    <row r="28" spans="1:25" ht="18.75">
      <c r="A28" s="379" t="s">
        <v>153</v>
      </c>
      <c r="B28" s="49"/>
      <c r="C28" s="50">
        <v>1752000</v>
      </c>
      <c r="D28" s="49"/>
      <c r="E28" s="50">
        <v>8368270758</v>
      </c>
      <c r="F28" s="49"/>
      <c r="G28" s="50">
        <v>9648328824</v>
      </c>
      <c r="H28" s="273"/>
      <c r="I28" s="284">
        <v>-1280058066</v>
      </c>
      <c r="J28" s="273"/>
      <c r="K28" s="284">
        <v>1752000</v>
      </c>
      <c r="L28" s="284"/>
      <c r="M28" s="284">
        <v>8368270758</v>
      </c>
      <c r="N28" s="284"/>
      <c r="O28" s="284">
        <v>7432808197</v>
      </c>
      <c r="P28" s="284"/>
      <c r="Q28" s="284">
        <v>935462561</v>
      </c>
      <c r="R28" s="50"/>
      <c r="S28" s="137"/>
      <c r="T28" s="48"/>
      <c r="U28" s="50"/>
      <c r="V28" s="48"/>
      <c r="W28" s="48"/>
      <c r="X28" s="48"/>
      <c r="Y28" s="48"/>
    </row>
    <row r="29" spans="1:25" ht="18.75">
      <c r="A29" s="379" t="s">
        <v>123</v>
      </c>
      <c r="B29" s="49"/>
      <c r="C29" s="50">
        <v>2760000</v>
      </c>
      <c r="D29" s="49"/>
      <c r="E29" s="50">
        <v>8329502808</v>
      </c>
      <c r="F29" s="49"/>
      <c r="G29" s="50">
        <v>8285605560</v>
      </c>
      <c r="H29" s="273"/>
      <c r="I29" s="284">
        <v>43897248</v>
      </c>
      <c r="J29" s="273"/>
      <c r="K29" s="284">
        <v>2760000</v>
      </c>
      <c r="L29" s="284"/>
      <c r="M29" s="284">
        <v>8329502808</v>
      </c>
      <c r="N29" s="284"/>
      <c r="O29" s="284">
        <v>7467991478</v>
      </c>
      <c r="P29" s="284"/>
      <c r="Q29" s="284">
        <v>861511330</v>
      </c>
      <c r="R29" s="50"/>
      <c r="S29" s="137"/>
      <c r="U29" s="50"/>
      <c r="V29" s="48"/>
      <c r="Y29" s="48"/>
    </row>
    <row r="30" spans="1:25" ht="18.75">
      <c r="A30" s="379" t="s">
        <v>80</v>
      </c>
      <c r="B30" s="49"/>
      <c r="C30" s="50">
        <v>2315000</v>
      </c>
      <c r="D30" s="49"/>
      <c r="E30" s="50">
        <v>11782275840</v>
      </c>
      <c r="F30" s="49"/>
      <c r="G30" s="50">
        <v>12242520990</v>
      </c>
      <c r="H30" s="273"/>
      <c r="I30" s="284">
        <v>-460245150</v>
      </c>
      <c r="J30" s="273"/>
      <c r="K30" s="284">
        <v>2315000</v>
      </c>
      <c r="L30" s="284"/>
      <c r="M30" s="284">
        <v>11782275840</v>
      </c>
      <c r="N30" s="284"/>
      <c r="O30" s="284">
        <v>11056843750</v>
      </c>
      <c r="P30" s="284"/>
      <c r="Q30" s="284">
        <v>725432090</v>
      </c>
      <c r="R30" s="50"/>
      <c r="S30" s="137"/>
      <c r="U30" s="50"/>
      <c r="V30" s="48"/>
      <c r="W30" s="147"/>
      <c r="Y30" s="48"/>
    </row>
    <row r="31" spans="1:25" ht="18.75">
      <c r="A31" s="379" t="s">
        <v>159</v>
      </c>
      <c r="B31" s="49"/>
      <c r="C31" s="50">
        <v>219000</v>
      </c>
      <c r="D31" s="49"/>
      <c r="E31" s="50">
        <v>8163635625</v>
      </c>
      <c r="F31" s="49"/>
      <c r="G31" s="50">
        <v>8444464690</v>
      </c>
      <c r="H31" s="273"/>
      <c r="I31" s="284">
        <v>-280829065</v>
      </c>
      <c r="J31" s="273"/>
      <c r="K31" s="284">
        <v>219000</v>
      </c>
      <c r="L31" s="284"/>
      <c r="M31" s="284">
        <v>8163635625</v>
      </c>
      <c r="N31" s="284"/>
      <c r="O31" s="284">
        <v>7439067007</v>
      </c>
      <c r="P31" s="284"/>
      <c r="Q31" s="284">
        <v>724568618</v>
      </c>
      <c r="R31" s="50"/>
      <c r="S31" s="137"/>
      <c r="T31" s="48"/>
      <c r="U31" s="50"/>
      <c r="V31" s="48"/>
      <c r="W31" s="48"/>
      <c r="X31" s="48"/>
      <c r="Y31" s="48"/>
    </row>
    <row r="32" spans="1:25" ht="18.75">
      <c r="A32" s="379" t="s">
        <v>173</v>
      </c>
      <c r="B32" s="49"/>
      <c r="C32" s="50">
        <v>5876000</v>
      </c>
      <c r="D32" s="49"/>
      <c r="E32" s="50">
        <v>11518526541</v>
      </c>
      <c r="F32" s="49"/>
      <c r="G32" s="50">
        <v>12242815228</v>
      </c>
      <c r="H32" s="273"/>
      <c r="I32" s="284">
        <v>-724288687</v>
      </c>
      <c r="J32" s="273"/>
      <c r="K32" s="284">
        <v>5876000</v>
      </c>
      <c r="L32" s="284"/>
      <c r="M32" s="284">
        <v>11518526541</v>
      </c>
      <c r="N32" s="284"/>
      <c r="O32" s="284">
        <v>10990028708</v>
      </c>
      <c r="P32" s="284"/>
      <c r="Q32" s="284">
        <v>528497833</v>
      </c>
      <c r="R32" s="50"/>
      <c r="S32" s="137"/>
      <c r="T32" s="48"/>
      <c r="U32" s="50"/>
      <c r="V32" s="48"/>
      <c r="W32" s="48"/>
      <c r="X32" s="48"/>
      <c r="Y32" s="48"/>
    </row>
    <row r="33" spans="1:25" ht="18.75">
      <c r="A33" s="379" t="s">
        <v>126</v>
      </c>
      <c r="B33" s="49"/>
      <c r="C33" s="50">
        <v>3909675</v>
      </c>
      <c r="D33" s="49"/>
      <c r="E33" s="50">
        <v>7936054189</v>
      </c>
      <c r="F33" s="49"/>
      <c r="G33" s="50">
        <v>7942392898</v>
      </c>
      <c r="H33" s="273"/>
      <c r="I33" s="284">
        <v>-6338709</v>
      </c>
      <c r="J33" s="273"/>
      <c r="K33" s="284">
        <v>3909675</v>
      </c>
      <c r="L33" s="284"/>
      <c r="M33" s="284">
        <v>7936054189</v>
      </c>
      <c r="N33" s="284"/>
      <c r="O33" s="284">
        <v>7435568000</v>
      </c>
      <c r="P33" s="284"/>
      <c r="Q33" s="284">
        <v>500486189</v>
      </c>
      <c r="R33" s="50"/>
      <c r="S33" s="137"/>
      <c r="T33" s="48"/>
      <c r="U33" s="50"/>
      <c r="V33" s="48"/>
      <c r="W33" s="48"/>
      <c r="X33" s="48"/>
      <c r="Y33" s="48"/>
    </row>
    <row r="34" spans="1:25" ht="18.75">
      <c r="A34" s="379" t="s">
        <v>142</v>
      </c>
      <c r="B34" s="49"/>
      <c r="C34" s="50">
        <v>300464</v>
      </c>
      <c r="D34" s="49"/>
      <c r="E34" s="50">
        <v>3016630015</v>
      </c>
      <c r="F34" s="49"/>
      <c r="G34" s="50">
        <v>2840411034</v>
      </c>
      <c r="H34" s="273"/>
      <c r="I34" s="284">
        <v>176218981</v>
      </c>
      <c r="J34" s="273"/>
      <c r="K34" s="284">
        <v>300464</v>
      </c>
      <c r="L34" s="284"/>
      <c r="M34" s="284">
        <v>3016630015</v>
      </c>
      <c r="N34" s="284"/>
      <c r="O34" s="284">
        <v>2525412875</v>
      </c>
      <c r="P34" s="284"/>
      <c r="Q34" s="284">
        <v>491217140</v>
      </c>
      <c r="R34" s="50"/>
      <c r="S34" s="137"/>
      <c r="T34" s="48"/>
      <c r="U34" s="50"/>
      <c r="V34" s="48"/>
      <c r="W34" s="48"/>
      <c r="X34" s="48"/>
      <c r="Y34" s="48"/>
    </row>
    <row r="35" spans="1:25" ht="18.75">
      <c r="A35" s="379" t="s">
        <v>172</v>
      </c>
      <c r="B35" s="49"/>
      <c r="C35" s="50">
        <v>530000</v>
      </c>
      <c r="D35" s="49"/>
      <c r="E35" s="50">
        <v>7907965965</v>
      </c>
      <c r="F35" s="49"/>
      <c r="G35" s="50">
        <v>7375851000</v>
      </c>
      <c r="H35" s="273"/>
      <c r="I35" s="284">
        <v>532114965</v>
      </c>
      <c r="J35" s="273"/>
      <c r="K35" s="284">
        <v>530000</v>
      </c>
      <c r="L35" s="284"/>
      <c r="M35" s="284">
        <v>7907965965</v>
      </c>
      <c r="N35" s="284"/>
      <c r="O35" s="284">
        <v>7437828199</v>
      </c>
      <c r="P35" s="284"/>
      <c r="Q35" s="284">
        <v>470137766</v>
      </c>
      <c r="R35" s="50"/>
      <c r="S35" s="137"/>
      <c r="T35" s="48"/>
      <c r="U35" s="50"/>
      <c r="V35" s="48"/>
      <c r="W35" s="48"/>
      <c r="X35" s="48"/>
      <c r="Y35" s="48"/>
    </row>
    <row r="36" spans="1:25" ht="18.75">
      <c r="A36" s="379" t="s">
        <v>70</v>
      </c>
      <c r="B36" s="49"/>
      <c r="C36" s="50">
        <v>2150000</v>
      </c>
      <c r="D36" s="49"/>
      <c r="E36" s="50">
        <v>7860649185</v>
      </c>
      <c r="F36" s="49"/>
      <c r="G36" s="50">
        <v>7548616890</v>
      </c>
      <c r="H36" s="273"/>
      <c r="I36" s="284">
        <v>312032295</v>
      </c>
      <c r="J36" s="273"/>
      <c r="K36" s="284">
        <v>2150000</v>
      </c>
      <c r="L36" s="284"/>
      <c r="M36" s="284">
        <v>7860649185</v>
      </c>
      <c r="N36" s="284"/>
      <c r="O36" s="284">
        <v>7445265579</v>
      </c>
      <c r="P36" s="284"/>
      <c r="Q36" s="284">
        <v>415383606</v>
      </c>
      <c r="R36" s="50"/>
      <c r="S36" s="137"/>
      <c r="U36" s="50"/>
      <c r="V36" s="48"/>
      <c r="Y36" s="48"/>
    </row>
    <row r="37" spans="1:25" ht="18.75">
      <c r="A37" s="379" t="s">
        <v>166</v>
      </c>
      <c r="B37" s="49"/>
      <c r="C37" s="50">
        <v>139685</v>
      </c>
      <c r="D37" s="49"/>
      <c r="E37" s="50">
        <v>2600733064</v>
      </c>
      <c r="F37" s="49"/>
      <c r="G37" s="50">
        <v>2370235633</v>
      </c>
      <c r="H37" s="273"/>
      <c r="I37" s="284">
        <v>230497431</v>
      </c>
      <c r="J37" s="273"/>
      <c r="K37" s="284">
        <v>139685</v>
      </c>
      <c r="L37" s="284"/>
      <c r="M37" s="284">
        <v>2600733064</v>
      </c>
      <c r="N37" s="284"/>
      <c r="O37" s="284">
        <v>2288275221</v>
      </c>
      <c r="P37" s="284"/>
      <c r="Q37" s="284">
        <v>312457843</v>
      </c>
      <c r="R37" s="50"/>
      <c r="S37" s="137"/>
      <c r="T37" s="48"/>
      <c r="U37" s="50"/>
      <c r="V37" s="48"/>
      <c r="W37" s="48"/>
      <c r="X37" s="48"/>
      <c r="Y37" s="48"/>
    </row>
    <row r="38" spans="1:25" ht="18.75">
      <c r="A38" s="379" t="s">
        <v>138</v>
      </c>
      <c r="B38" s="49"/>
      <c r="C38" s="50">
        <v>52300</v>
      </c>
      <c r="D38" s="49"/>
      <c r="E38" s="50">
        <v>7749972652</v>
      </c>
      <c r="F38" s="49"/>
      <c r="G38" s="50">
        <v>7800921690</v>
      </c>
      <c r="H38" s="273"/>
      <c r="I38" s="284">
        <v>-50949038</v>
      </c>
      <c r="J38" s="273"/>
      <c r="K38" s="284">
        <v>52300</v>
      </c>
      <c r="L38" s="284"/>
      <c r="M38" s="284">
        <v>7749972652</v>
      </c>
      <c r="N38" s="284"/>
      <c r="O38" s="284">
        <v>7438148081</v>
      </c>
      <c r="P38" s="284"/>
      <c r="Q38" s="284">
        <v>311824571</v>
      </c>
      <c r="R38" s="50"/>
      <c r="S38" s="137"/>
      <c r="T38" s="48"/>
      <c r="U38" s="50"/>
      <c r="V38" s="48"/>
      <c r="W38" s="48"/>
      <c r="X38" s="48"/>
      <c r="Y38" s="48"/>
    </row>
    <row r="39" spans="1:25" ht="18.75">
      <c r="A39" s="379" t="s">
        <v>150</v>
      </c>
      <c r="B39" s="49"/>
      <c r="C39" s="50">
        <v>418800</v>
      </c>
      <c r="D39" s="49"/>
      <c r="E39" s="50">
        <v>7735005241</v>
      </c>
      <c r="F39" s="49"/>
      <c r="G39" s="50">
        <v>8147150299</v>
      </c>
      <c r="H39" s="273"/>
      <c r="I39" s="284">
        <v>-412145058</v>
      </c>
      <c r="J39" s="273"/>
      <c r="K39" s="284">
        <v>418800</v>
      </c>
      <c r="L39" s="284"/>
      <c r="M39" s="284">
        <v>7735005241</v>
      </c>
      <c r="N39" s="284"/>
      <c r="O39" s="284">
        <v>7436212332</v>
      </c>
      <c r="P39" s="284"/>
      <c r="Q39" s="284">
        <v>298792909</v>
      </c>
      <c r="R39" s="50"/>
      <c r="S39" s="137"/>
      <c r="T39" s="48"/>
      <c r="U39" s="50"/>
      <c r="V39" s="48"/>
      <c r="W39" s="48"/>
      <c r="X39" s="48"/>
      <c r="Y39" s="48"/>
    </row>
    <row r="40" spans="1:25" ht="18.75">
      <c r="A40" s="379" t="s">
        <v>122</v>
      </c>
      <c r="B40" s="49"/>
      <c r="C40" s="50">
        <v>2767000</v>
      </c>
      <c r="D40" s="49"/>
      <c r="E40" s="50">
        <v>7745510361</v>
      </c>
      <c r="F40" s="49"/>
      <c r="G40" s="50">
        <v>8345127285</v>
      </c>
      <c r="H40" s="273"/>
      <c r="I40" s="284">
        <v>-599616924</v>
      </c>
      <c r="J40" s="273"/>
      <c r="K40" s="284">
        <v>2767000</v>
      </c>
      <c r="L40" s="284"/>
      <c r="M40" s="284">
        <v>7745510361</v>
      </c>
      <c r="N40" s="284"/>
      <c r="O40" s="284">
        <v>7458722415</v>
      </c>
      <c r="P40" s="284"/>
      <c r="Q40" s="284">
        <v>286787946</v>
      </c>
      <c r="R40" s="50"/>
      <c r="S40" s="137"/>
      <c r="U40" s="50"/>
      <c r="V40" s="48"/>
      <c r="Y40" s="48"/>
    </row>
    <row r="41" spans="1:25" ht="18.75">
      <c r="A41" s="379" t="s">
        <v>179</v>
      </c>
      <c r="B41" s="49"/>
      <c r="C41" s="50">
        <v>1449000</v>
      </c>
      <c r="D41" s="49"/>
      <c r="E41" s="50">
        <v>10140264288</v>
      </c>
      <c r="F41" s="49"/>
      <c r="G41" s="50">
        <v>10918068651</v>
      </c>
      <c r="H41" s="273"/>
      <c r="I41" s="284">
        <v>-777804363</v>
      </c>
      <c r="J41" s="273"/>
      <c r="K41" s="284">
        <v>1449000</v>
      </c>
      <c r="L41" s="284"/>
      <c r="M41" s="284">
        <v>10140264288</v>
      </c>
      <c r="N41" s="284"/>
      <c r="O41" s="284">
        <v>9994449701</v>
      </c>
      <c r="P41" s="284"/>
      <c r="Q41" s="284">
        <v>145814587</v>
      </c>
      <c r="R41" s="50"/>
      <c r="S41" s="137"/>
      <c r="U41" s="50"/>
      <c r="V41" s="48"/>
      <c r="Y41" s="48"/>
    </row>
    <row r="42" spans="1:25" ht="18.75">
      <c r="A42" s="379" t="s">
        <v>108</v>
      </c>
      <c r="B42" s="49"/>
      <c r="C42" s="50">
        <v>5810000</v>
      </c>
      <c r="D42" s="49"/>
      <c r="E42" s="50">
        <v>49610947995</v>
      </c>
      <c r="F42" s="49"/>
      <c r="G42" s="50">
        <v>50015228130</v>
      </c>
      <c r="H42" s="273"/>
      <c r="I42" s="284">
        <v>-404280135</v>
      </c>
      <c r="J42" s="273"/>
      <c r="K42" s="284">
        <v>5810000</v>
      </c>
      <c r="L42" s="284"/>
      <c r="M42" s="284">
        <v>49610947995</v>
      </c>
      <c r="N42" s="284"/>
      <c r="O42" s="284">
        <v>49511822675</v>
      </c>
      <c r="P42" s="284"/>
      <c r="Q42" s="284">
        <v>99125320</v>
      </c>
      <c r="R42" s="50"/>
      <c r="S42" s="137"/>
      <c r="U42" s="50"/>
      <c r="V42" s="48"/>
      <c r="W42" s="147"/>
      <c r="Y42" s="48"/>
    </row>
    <row r="43" spans="1:25" ht="18.75">
      <c r="A43" s="379" t="s">
        <v>178</v>
      </c>
      <c r="B43" s="49"/>
      <c r="C43" s="50">
        <v>1018594</v>
      </c>
      <c r="D43" s="49"/>
      <c r="E43" s="50">
        <v>11239120359</v>
      </c>
      <c r="F43" s="49"/>
      <c r="G43" s="50">
        <v>11380875030</v>
      </c>
      <c r="H43" s="273"/>
      <c r="I43" s="284">
        <v>-141754671</v>
      </c>
      <c r="J43" s="273"/>
      <c r="K43" s="284">
        <v>1018594</v>
      </c>
      <c r="L43" s="284"/>
      <c r="M43" s="284">
        <v>11239120359</v>
      </c>
      <c r="N43" s="284"/>
      <c r="O43" s="284">
        <v>11194605836</v>
      </c>
      <c r="P43" s="284"/>
      <c r="Q43" s="284">
        <v>44514523</v>
      </c>
      <c r="R43" s="50"/>
      <c r="S43" s="137"/>
      <c r="U43" s="50"/>
      <c r="V43" s="48"/>
      <c r="Y43" s="48"/>
    </row>
    <row r="44" spans="1:25" ht="18.75">
      <c r="A44" s="379" t="s">
        <v>163</v>
      </c>
      <c r="B44" s="49"/>
      <c r="C44" s="50">
        <v>281880</v>
      </c>
      <c r="D44" s="49"/>
      <c r="E44" s="50">
        <v>7475811077</v>
      </c>
      <c r="F44" s="49"/>
      <c r="G44" s="50">
        <v>7086329166</v>
      </c>
      <c r="H44" s="273"/>
      <c r="I44" s="284">
        <v>389481911</v>
      </c>
      <c r="J44" s="273"/>
      <c r="K44" s="284">
        <v>281880</v>
      </c>
      <c r="L44" s="284"/>
      <c r="M44" s="284">
        <v>7475811077</v>
      </c>
      <c r="N44" s="284"/>
      <c r="O44" s="284">
        <v>7459864303</v>
      </c>
      <c r="P44" s="284"/>
      <c r="Q44" s="284">
        <v>15946774</v>
      </c>
      <c r="R44" s="50"/>
      <c r="S44" s="137"/>
      <c r="U44" s="50"/>
      <c r="V44" s="48"/>
      <c r="Y44" s="48"/>
    </row>
    <row r="45" spans="1:25" ht="18.75">
      <c r="A45" s="379" t="s">
        <v>165</v>
      </c>
      <c r="B45" s="49"/>
      <c r="C45" s="50">
        <v>52551677</v>
      </c>
      <c r="D45" s="49"/>
      <c r="E45" s="50">
        <v>22410528649</v>
      </c>
      <c r="F45" s="49"/>
      <c r="G45" s="50">
        <v>22410528649</v>
      </c>
      <c r="H45" s="273"/>
      <c r="I45" s="284">
        <v>0</v>
      </c>
      <c r="J45" s="273"/>
      <c r="K45" s="284">
        <v>52551677</v>
      </c>
      <c r="L45" s="284"/>
      <c r="M45" s="284">
        <v>22410528649</v>
      </c>
      <c r="N45" s="284"/>
      <c r="O45" s="284">
        <v>22410528650</v>
      </c>
      <c r="P45" s="284"/>
      <c r="Q45" s="284">
        <v>-1</v>
      </c>
      <c r="R45" s="50"/>
      <c r="S45" s="137"/>
      <c r="U45" s="50"/>
      <c r="V45" s="48"/>
      <c r="Y45" s="48"/>
    </row>
    <row r="46" spans="1:25" ht="18.75">
      <c r="A46" s="379" t="s">
        <v>79</v>
      </c>
      <c r="B46" s="49"/>
      <c r="C46" s="50">
        <v>1000000</v>
      </c>
      <c r="D46" s="49"/>
      <c r="E46" s="50">
        <v>7415613000</v>
      </c>
      <c r="F46" s="49"/>
      <c r="G46" s="50">
        <v>7614423000</v>
      </c>
      <c r="H46" s="273"/>
      <c r="I46" s="284">
        <v>-198810000</v>
      </c>
      <c r="J46" s="273"/>
      <c r="K46" s="284">
        <v>1000000</v>
      </c>
      <c r="L46" s="284"/>
      <c r="M46" s="284">
        <v>7415613000</v>
      </c>
      <c r="N46" s="284"/>
      <c r="O46" s="284">
        <v>7440898670</v>
      </c>
      <c r="P46" s="284"/>
      <c r="Q46" s="284">
        <v>-25285670</v>
      </c>
      <c r="R46" s="50"/>
      <c r="S46" s="137"/>
      <c r="U46" s="50"/>
      <c r="V46" s="48"/>
      <c r="Y46" s="48"/>
    </row>
    <row r="47" spans="1:25" ht="18.75">
      <c r="A47" s="379" t="s">
        <v>210</v>
      </c>
      <c r="B47" s="49"/>
      <c r="C47" s="50">
        <v>141561</v>
      </c>
      <c r="D47" s="49"/>
      <c r="E47" s="50">
        <v>2493535577</v>
      </c>
      <c r="F47" s="49"/>
      <c r="G47" s="50">
        <v>2577966804</v>
      </c>
      <c r="H47" s="273"/>
      <c r="I47" s="284">
        <v>-84431227</v>
      </c>
      <c r="J47" s="273"/>
      <c r="K47" s="284">
        <v>141561</v>
      </c>
      <c r="L47" s="284"/>
      <c r="M47" s="284">
        <v>2493535577</v>
      </c>
      <c r="N47" s="284"/>
      <c r="O47" s="284">
        <v>2528692670</v>
      </c>
      <c r="P47" s="284"/>
      <c r="Q47" s="284">
        <v>-35157093</v>
      </c>
      <c r="R47" s="50"/>
      <c r="S47" s="137"/>
      <c r="U47" s="50"/>
      <c r="V47" s="48"/>
      <c r="Y47" s="48"/>
    </row>
    <row r="48" spans="1:25" ht="18.75">
      <c r="A48" s="379" t="s">
        <v>130</v>
      </c>
      <c r="B48" s="49"/>
      <c r="C48" s="50">
        <v>1247504</v>
      </c>
      <c r="D48" s="49"/>
      <c r="E48" s="50">
        <v>7415686480</v>
      </c>
      <c r="F48" s="49"/>
      <c r="G48" s="50">
        <v>7713306004</v>
      </c>
      <c r="H48" s="273"/>
      <c r="I48" s="284">
        <v>-297619524</v>
      </c>
      <c r="J48" s="273"/>
      <c r="K48" s="284">
        <v>1247504</v>
      </c>
      <c r="L48" s="284"/>
      <c r="M48" s="284">
        <v>7415686480</v>
      </c>
      <c r="N48" s="284"/>
      <c r="O48" s="284">
        <v>7480949921</v>
      </c>
      <c r="P48" s="284"/>
      <c r="Q48" s="284">
        <v>-65263441</v>
      </c>
      <c r="R48" s="50"/>
      <c r="S48" s="137"/>
      <c r="U48" s="50"/>
      <c r="V48" s="48"/>
      <c r="Y48" s="48"/>
    </row>
    <row r="49" spans="1:25" ht="18.75">
      <c r="A49" s="379" t="s">
        <v>160</v>
      </c>
      <c r="B49" s="49"/>
      <c r="C49" s="50">
        <v>1209000</v>
      </c>
      <c r="D49" s="49"/>
      <c r="E49" s="50">
        <v>10335535470</v>
      </c>
      <c r="F49" s="49"/>
      <c r="G49" s="50">
        <v>10599932889</v>
      </c>
      <c r="H49" s="273"/>
      <c r="I49" s="284">
        <v>-264397419</v>
      </c>
      <c r="J49" s="273"/>
      <c r="K49" s="284">
        <v>1209000</v>
      </c>
      <c r="L49" s="284"/>
      <c r="M49" s="284">
        <v>10335535470</v>
      </c>
      <c r="N49" s="284"/>
      <c r="O49" s="284">
        <v>10452601556</v>
      </c>
      <c r="P49" s="284"/>
      <c r="Q49" s="284">
        <v>-117066086</v>
      </c>
      <c r="R49" s="50"/>
      <c r="S49" s="137"/>
      <c r="U49" s="50"/>
      <c r="V49" s="48"/>
      <c r="Y49" s="48"/>
    </row>
    <row r="50" spans="1:25" ht="18.75">
      <c r="A50" s="379" t="s">
        <v>143</v>
      </c>
      <c r="B50" s="49"/>
      <c r="C50" s="50">
        <v>875000</v>
      </c>
      <c r="D50" s="49"/>
      <c r="E50" s="50">
        <v>7332361312</v>
      </c>
      <c r="F50" s="49"/>
      <c r="G50" s="50">
        <v>7680278812</v>
      </c>
      <c r="H50" s="273"/>
      <c r="I50" s="284">
        <v>-347917500</v>
      </c>
      <c r="J50" s="273"/>
      <c r="K50" s="284">
        <v>875000</v>
      </c>
      <c r="L50" s="284"/>
      <c r="M50" s="284">
        <v>7332361312</v>
      </c>
      <c r="N50" s="284"/>
      <c r="O50" s="284">
        <v>7458028389</v>
      </c>
      <c r="P50" s="284"/>
      <c r="Q50" s="284">
        <v>-125667077</v>
      </c>
      <c r="R50" s="50"/>
      <c r="S50" s="137"/>
      <c r="U50" s="50"/>
      <c r="V50" s="48"/>
      <c r="Y50" s="48"/>
    </row>
    <row r="51" spans="1:25" ht="18.75">
      <c r="A51" s="379" t="s">
        <v>151</v>
      </c>
      <c r="B51" s="49"/>
      <c r="C51" s="50">
        <v>858000</v>
      </c>
      <c r="D51" s="49"/>
      <c r="E51" s="50">
        <v>7767313854</v>
      </c>
      <c r="F51" s="49"/>
      <c r="G51" s="50">
        <v>7633409355</v>
      </c>
      <c r="H51" s="273"/>
      <c r="I51" s="284">
        <v>133904499</v>
      </c>
      <c r="J51" s="273"/>
      <c r="K51" s="284">
        <v>858000</v>
      </c>
      <c r="L51" s="284"/>
      <c r="M51" s="284">
        <v>7767313854</v>
      </c>
      <c r="N51" s="284"/>
      <c r="O51" s="284">
        <v>7902333747</v>
      </c>
      <c r="P51" s="284"/>
      <c r="Q51" s="284">
        <v>-135019893</v>
      </c>
      <c r="R51" s="50"/>
      <c r="S51" s="137"/>
      <c r="U51" s="50"/>
      <c r="V51" s="48"/>
      <c r="Y51" s="48"/>
    </row>
    <row r="52" spans="1:25" ht="18.75">
      <c r="A52" s="379" t="s">
        <v>168</v>
      </c>
      <c r="B52" s="49"/>
      <c r="C52" s="50">
        <v>2878750</v>
      </c>
      <c r="D52" s="49"/>
      <c r="E52" s="50">
        <v>7217009265</v>
      </c>
      <c r="F52" s="49"/>
      <c r="G52" s="50">
        <v>7154053593</v>
      </c>
      <c r="H52" s="273"/>
      <c r="I52" s="284">
        <v>62955672</v>
      </c>
      <c r="J52" s="273"/>
      <c r="K52" s="284">
        <v>2878750</v>
      </c>
      <c r="L52" s="284"/>
      <c r="M52" s="284">
        <v>7217009265</v>
      </c>
      <c r="N52" s="284"/>
      <c r="O52" s="284">
        <v>7434506282</v>
      </c>
      <c r="P52" s="284"/>
      <c r="Q52" s="284">
        <v>-217497017</v>
      </c>
      <c r="R52" s="50"/>
      <c r="S52" s="137"/>
      <c r="U52" s="50"/>
      <c r="V52" s="48"/>
      <c r="Y52" s="48"/>
    </row>
    <row r="53" spans="1:25" ht="18.75">
      <c r="A53" s="379" t="s">
        <v>149</v>
      </c>
      <c r="B53" s="49"/>
      <c r="C53" s="50">
        <v>331000</v>
      </c>
      <c r="D53" s="49"/>
      <c r="E53" s="50">
        <v>7205769045</v>
      </c>
      <c r="F53" s="49"/>
      <c r="G53" s="50">
        <v>7403187375</v>
      </c>
      <c r="H53" s="273"/>
      <c r="I53" s="284">
        <v>-197418330</v>
      </c>
      <c r="J53" s="273"/>
      <c r="K53" s="284">
        <v>331000</v>
      </c>
      <c r="L53" s="284"/>
      <c r="M53" s="284">
        <v>7205769045</v>
      </c>
      <c r="N53" s="284"/>
      <c r="O53" s="284">
        <v>7461898761</v>
      </c>
      <c r="P53" s="284"/>
      <c r="Q53" s="284">
        <v>-256129716</v>
      </c>
      <c r="R53" s="50"/>
      <c r="S53" s="137"/>
      <c r="U53" s="50"/>
      <c r="V53" s="48"/>
      <c r="Y53" s="48"/>
    </row>
    <row r="54" spans="1:25" ht="18.75">
      <c r="A54" s="379" t="s">
        <v>85</v>
      </c>
      <c r="B54" s="49"/>
      <c r="C54" s="50">
        <v>2533000</v>
      </c>
      <c r="D54" s="49"/>
      <c r="E54" s="50">
        <v>10925292412</v>
      </c>
      <c r="F54" s="49"/>
      <c r="G54" s="50">
        <v>11172049420</v>
      </c>
      <c r="H54" s="273"/>
      <c r="I54" s="284">
        <v>-246757008</v>
      </c>
      <c r="J54" s="273"/>
      <c r="K54" s="284">
        <v>2533000</v>
      </c>
      <c r="L54" s="284"/>
      <c r="M54" s="284">
        <v>10925292412</v>
      </c>
      <c r="N54" s="284"/>
      <c r="O54" s="284">
        <v>11194317365</v>
      </c>
      <c r="P54" s="284"/>
      <c r="Q54" s="284">
        <v>-269024953</v>
      </c>
      <c r="R54" s="50"/>
      <c r="S54" s="137"/>
      <c r="U54" s="50"/>
      <c r="V54" s="48"/>
      <c r="Y54" s="48"/>
    </row>
    <row r="55" spans="1:25" ht="18.75">
      <c r="A55" s="379" t="s">
        <v>76</v>
      </c>
      <c r="B55" s="49"/>
      <c r="C55" s="50">
        <v>159406</v>
      </c>
      <c r="D55" s="49"/>
      <c r="E55" s="50">
        <v>7116327865</v>
      </c>
      <c r="F55" s="49"/>
      <c r="G55" s="50">
        <v>6729691481</v>
      </c>
      <c r="H55" s="273"/>
      <c r="I55" s="284">
        <v>386636384</v>
      </c>
      <c r="J55" s="273"/>
      <c r="K55" s="284">
        <v>159406</v>
      </c>
      <c r="L55" s="284"/>
      <c r="M55" s="284">
        <v>7116327865</v>
      </c>
      <c r="N55" s="284"/>
      <c r="O55" s="284">
        <v>7459193708</v>
      </c>
      <c r="P55" s="284"/>
      <c r="Q55" s="284">
        <v>-342865843</v>
      </c>
      <c r="R55" s="50"/>
      <c r="S55" s="137"/>
      <c r="U55" s="50"/>
      <c r="V55" s="48"/>
      <c r="Y55" s="48"/>
    </row>
    <row r="56" spans="1:25" ht="18.75">
      <c r="A56" s="379" t="s">
        <v>170</v>
      </c>
      <c r="B56" s="49"/>
      <c r="C56" s="50">
        <v>1176750</v>
      </c>
      <c r="D56" s="49"/>
      <c r="E56" s="50">
        <v>9896070935</v>
      </c>
      <c r="F56" s="49"/>
      <c r="G56" s="50">
        <v>10785079671</v>
      </c>
      <c r="H56" s="273"/>
      <c r="I56" s="284">
        <v>-889008736</v>
      </c>
      <c r="J56" s="273"/>
      <c r="K56" s="284">
        <v>1176750</v>
      </c>
      <c r="L56" s="284"/>
      <c r="M56" s="284">
        <v>9896070935</v>
      </c>
      <c r="N56" s="284"/>
      <c r="O56" s="284">
        <v>10265979044</v>
      </c>
      <c r="P56" s="284"/>
      <c r="Q56" s="284">
        <v>-369908109</v>
      </c>
      <c r="R56" s="50"/>
      <c r="S56" s="137"/>
      <c r="U56" s="50"/>
      <c r="V56" s="48"/>
      <c r="Y56" s="48"/>
    </row>
    <row r="57" spans="1:25" ht="18.75">
      <c r="A57" s="379" t="s">
        <v>101</v>
      </c>
      <c r="B57" s="49"/>
      <c r="C57" s="50">
        <v>355732</v>
      </c>
      <c r="D57" s="49"/>
      <c r="E57" s="50">
        <v>7072307892</v>
      </c>
      <c r="F57" s="49"/>
      <c r="G57" s="50">
        <v>7425923286</v>
      </c>
      <c r="H57" s="273"/>
      <c r="I57" s="284">
        <v>-353615394</v>
      </c>
      <c r="J57" s="273"/>
      <c r="K57" s="284">
        <v>355732</v>
      </c>
      <c r="L57" s="284"/>
      <c r="M57" s="284">
        <v>7072307892</v>
      </c>
      <c r="N57" s="284"/>
      <c r="O57" s="284">
        <v>7459768299</v>
      </c>
      <c r="P57" s="284"/>
      <c r="Q57" s="284">
        <v>-387460407</v>
      </c>
      <c r="R57" s="50"/>
      <c r="S57" s="137"/>
      <c r="U57" s="50"/>
      <c r="V57" s="48"/>
      <c r="Y57" s="48"/>
    </row>
    <row r="58" spans="1:25" ht="18.75">
      <c r="A58" s="379" t="s">
        <v>83</v>
      </c>
      <c r="B58" s="49"/>
      <c r="C58" s="50">
        <v>84800</v>
      </c>
      <c r="D58" s="49"/>
      <c r="E58" s="50">
        <v>7026024924</v>
      </c>
      <c r="F58" s="49"/>
      <c r="G58" s="50">
        <v>6937514712</v>
      </c>
      <c r="H58" s="273"/>
      <c r="I58" s="284">
        <v>88510212</v>
      </c>
      <c r="J58" s="273"/>
      <c r="K58" s="284">
        <v>84800</v>
      </c>
      <c r="L58" s="284"/>
      <c r="M58" s="284">
        <v>7026024924</v>
      </c>
      <c r="N58" s="284"/>
      <c r="O58" s="284">
        <v>7427022071</v>
      </c>
      <c r="P58" s="284"/>
      <c r="Q58" s="284">
        <v>-400997147</v>
      </c>
      <c r="R58" s="50"/>
      <c r="S58" s="137"/>
      <c r="U58" s="50"/>
      <c r="V58" s="48"/>
      <c r="Y58" s="48"/>
    </row>
    <row r="59" spans="1:25" ht="18.75">
      <c r="A59" s="379" t="s">
        <v>208</v>
      </c>
      <c r="B59" s="49"/>
      <c r="C59" s="50">
        <v>5576479</v>
      </c>
      <c r="D59" s="49"/>
      <c r="E59" s="50">
        <v>56597082278</v>
      </c>
      <c r="F59" s="49"/>
      <c r="G59" s="50">
        <v>58913123707</v>
      </c>
      <c r="H59" s="273"/>
      <c r="I59" s="284">
        <v>-2316041429</v>
      </c>
      <c r="J59" s="273"/>
      <c r="K59" s="284">
        <v>5576479</v>
      </c>
      <c r="L59" s="284"/>
      <c r="M59" s="284">
        <v>56597082278</v>
      </c>
      <c r="N59" s="284"/>
      <c r="O59" s="284">
        <v>56999939030</v>
      </c>
      <c r="P59" s="284"/>
      <c r="Q59" s="284">
        <v>-402856752</v>
      </c>
      <c r="R59" s="50"/>
      <c r="S59" s="137"/>
      <c r="U59" s="50"/>
      <c r="V59" s="48"/>
      <c r="Y59" s="48"/>
    </row>
    <row r="60" spans="1:25" ht="18.75">
      <c r="A60" s="379" t="s">
        <v>136</v>
      </c>
      <c r="B60" s="49"/>
      <c r="C60" s="50">
        <v>52600</v>
      </c>
      <c r="D60" s="49"/>
      <c r="E60" s="50">
        <v>6990775911</v>
      </c>
      <c r="F60" s="49"/>
      <c r="G60" s="50">
        <v>7152865704</v>
      </c>
      <c r="H60" s="273"/>
      <c r="I60" s="284">
        <v>-162089793</v>
      </c>
      <c r="J60" s="273"/>
      <c r="K60" s="284">
        <v>52600</v>
      </c>
      <c r="L60" s="284"/>
      <c r="M60" s="284">
        <v>6990775911</v>
      </c>
      <c r="N60" s="284"/>
      <c r="O60" s="284">
        <v>7447970977</v>
      </c>
      <c r="P60" s="284"/>
      <c r="Q60" s="284">
        <v>-457195066</v>
      </c>
      <c r="R60" s="50"/>
      <c r="S60" s="137"/>
      <c r="U60" s="50"/>
      <c r="V60" s="48"/>
      <c r="Y60" s="48"/>
    </row>
    <row r="61" spans="1:25" ht="18.75">
      <c r="A61" s="379" t="s">
        <v>157</v>
      </c>
      <c r="B61" s="49"/>
      <c r="C61" s="50">
        <v>1410000</v>
      </c>
      <c r="D61" s="49"/>
      <c r="E61" s="50">
        <v>6923955870</v>
      </c>
      <c r="F61" s="49"/>
      <c r="G61" s="50">
        <v>7610745015</v>
      </c>
      <c r="H61" s="273"/>
      <c r="I61" s="284">
        <v>-686789145</v>
      </c>
      <c r="J61" s="273"/>
      <c r="K61" s="284">
        <v>1410000</v>
      </c>
      <c r="L61" s="284"/>
      <c r="M61" s="284">
        <v>6923955870</v>
      </c>
      <c r="N61" s="284"/>
      <c r="O61" s="284">
        <v>7459613059</v>
      </c>
      <c r="P61" s="284"/>
      <c r="Q61" s="284">
        <v>-535657189</v>
      </c>
      <c r="R61" s="50"/>
      <c r="S61" s="137"/>
      <c r="U61" s="50"/>
      <c r="V61" s="48"/>
      <c r="Y61" s="48"/>
    </row>
    <row r="62" spans="1:25" ht="18.75">
      <c r="A62" s="379" t="s">
        <v>162</v>
      </c>
      <c r="B62" s="49"/>
      <c r="C62" s="50">
        <v>332000</v>
      </c>
      <c r="D62" s="49"/>
      <c r="E62" s="50">
        <v>6890913648</v>
      </c>
      <c r="F62" s="49"/>
      <c r="G62" s="50">
        <v>7072427178</v>
      </c>
      <c r="H62" s="273"/>
      <c r="I62" s="284">
        <v>-181513530</v>
      </c>
      <c r="J62" s="273"/>
      <c r="K62" s="284">
        <v>332000</v>
      </c>
      <c r="L62" s="284"/>
      <c r="M62" s="284">
        <v>6890913648</v>
      </c>
      <c r="N62" s="284"/>
      <c r="O62" s="284">
        <v>7431822562</v>
      </c>
      <c r="P62" s="284"/>
      <c r="Q62" s="284">
        <v>-540908914</v>
      </c>
      <c r="R62" s="50"/>
      <c r="S62" s="137"/>
      <c r="U62" s="50"/>
      <c r="V62" s="48"/>
      <c r="Y62" s="48"/>
    </row>
    <row r="63" spans="1:25" ht="18.75">
      <c r="A63" s="379" t="s">
        <v>147</v>
      </c>
      <c r="B63" s="49"/>
      <c r="C63" s="50">
        <v>141368</v>
      </c>
      <c r="D63" s="49"/>
      <c r="E63" s="50">
        <v>6885816159</v>
      </c>
      <c r="F63" s="49"/>
      <c r="G63" s="50">
        <v>7370633827</v>
      </c>
      <c r="H63" s="273"/>
      <c r="I63" s="284">
        <v>-484817668</v>
      </c>
      <c r="J63" s="273"/>
      <c r="K63" s="284">
        <v>141368</v>
      </c>
      <c r="L63" s="284"/>
      <c r="M63" s="284">
        <v>6885816159</v>
      </c>
      <c r="N63" s="284"/>
      <c r="O63" s="284">
        <v>7433580545</v>
      </c>
      <c r="P63" s="284"/>
      <c r="Q63" s="284">
        <v>-547764386</v>
      </c>
      <c r="R63" s="50"/>
      <c r="S63" s="137"/>
      <c r="U63" s="50"/>
      <c r="V63" s="48"/>
      <c r="Y63" s="48"/>
    </row>
    <row r="64" spans="1:25" ht="18.75">
      <c r="A64" s="379" t="s">
        <v>125</v>
      </c>
      <c r="B64" s="49"/>
      <c r="C64" s="50">
        <v>1900000</v>
      </c>
      <c r="D64" s="49"/>
      <c r="E64" s="50">
        <v>6880515885</v>
      </c>
      <c r="F64" s="49"/>
      <c r="G64" s="50">
        <v>7097715810</v>
      </c>
      <c r="H64" s="273"/>
      <c r="I64" s="284">
        <v>-217199925</v>
      </c>
      <c r="J64" s="273"/>
      <c r="K64" s="284">
        <v>1900000</v>
      </c>
      <c r="L64" s="284"/>
      <c r="M64" s="284">
        <v>6880515885</v>
      </c>
      <c r="N64" s="284"/>
      <c r="O64" s="284">
        <v>7445533543</v>
      </c>
      <c r="P64" s="284"/>
      <c r="Q64" s="284">
        <v>-565017658</v>
      </c>
      <c r="R64" s="50"/>
      <c r="S64" s="137"/>
      <c r="U64" s="50"/>
      <c r="V64" s="48"/>
      <c r="Y64" s="48"/>
    </row>
    <row r="65" spans="1:30" s="96" customFormat="1" ht="18.75">
      <c r="A65" s="379" t="s">
        <v>137</v>
      </c>
      <c r="B65" s="49"/>
      <c r="C65" s="50">
        <v>343280</v>
      </c>
      <c r="D65" s="49"/>
      <c r="E65" s="50">
        <v>10377031888</v>
      </c>
      <c r="F65" s="49"/>
      <c r="G65" s="50">
        <v>10448691760</v>
      </c>
      <c r="H65" s="273"/>
      <c r="I65" s="284">
        <v>-71659872</v>
      </c>
      <c r="J65" s="273"/>
      <c r="K65" s="284">
        <v>343280</v>
      </c>
      <c r="L65" s="284"/>
      <c r="M65" s="284">
        <v>10377031888</v>
      </c>
      <c r="N65" s="284"/>
      <c r="O65" s="284">
        <v>10991908110</v>
      </c>
      <c r="P65" s="284"/>
      <c r="Q65" s="284">
        <v>-614876222</v>
      </c>
      <c r="R65" s="50"/>
      <c r="S65" s="137"/>
      <c r="T65" s="48"/>
      <c r="U65" s="50"/>
      <c r="V65" s="148"/>
      <c r="W65" s="50"/>
      <c r="X65" s="109"/>
      <c r="Y65" s="109"/>
      <c r="Z65" s="109"/>
      <c r="AA65" s="109"/>
      <c r="AB65" s="109"/>
      <c r="AC65" s="109"/>
      <c r="AD65" s="94"/>
    </row>
    <row r="66" spans="1:30" ht="18.75">
      <c r="A66" s="379" t="s">
        <v>167</v>
      </c>
      <c r="B66" s="49"/>
      <c r="C66" s="50">
        <v>880000</v>
      </c>
      <c r="D66" s="49"/>
      <c r="E66" s="50">
        <v>6840654480</v>
      </c>
      <c r="F66" s="49"/>
      <c r="G66" s="50">
        <v>6438263040</v>
      </c>
      <c r="H66" s="273"/>
      <c r="I66" s="284">
        <v>402391440</v>
      </c>
      <c r="J66" s="273"/>
      <c r="K66" s="284">
        <v>880000</v>
      </c>
      <c r="L66" s="284"/>
      <c r="M66" s="284">
        <v>6840654480</v>
      </c>
      <c r="N66" s="284"/>
      <c r="O66" s="284">
        <v>7463884849</v>
      </c>
      <c r="P66" s="284"/>
      <c r="Q66" s="284">
        <v>-623230369</v>
      </c>
      <c r="R66" s="50"/>
      <c r="S66" s="137"/>
      <c r="U66" s="50"/>
    </row>
    <row r="67" spans="1:30" ht="18.75">
      <c r="A67" s="379" t="s">
        <v>129</v>
      </c>
      <c r="B67" s="49"/>
      <c r="C67" s="50">
        <v>1618000</v>
      </c>
      <c r="D67" s="49"/>
      <c r="E67" s="50">
        <v>6787333638</v>
      </c>
      <c r="F67" s="49"/>
      <c r="G67" s="50">
        <v>6970688148</v>
      </c>
      <c r="H67" s="273"/>
      <c r="I67" s="284">
        <v>-183354510</v>
      </c>
      <c r="J67" s="273"/>
      <c r="K67" s="284">
        <v>1618000</v>
      </c>
      <c r="L67" s="284"/>
      <c r="M67" s="284">
        <v>6787333638</v>
      </c>
      <c r="N67" s="284"/>
      <c r="O67" s="284">
        <v>7457233239</v>
      </c>
      <c r="P67" s="284"/>
      <c r="Q67" s="284">
        <v>-669899601</v>
      </c>
      <c r="R67" s="50"/>
      <c r="S67" s="137"/>
      <c r="U67" s="50"/>
    </row>
    <row r="68" spans="1:30" ht="18.75">
      <c r="A68" s="379" t="s">
        <v>134</v>
      </c>
      <c r="B68" s="49"/>
      <c r="C68" s="50">
        <v>2560000</v>
      </c>
      <c r="D68" s="49"/>
      <c r="E68" s="50">
        <v>6733456128</v>
      </c>
      <c r="F68" s="49"/>
      <c r="G68" s="50">
        <v>6341561856</v>
      </c>
      <c r="H68" s="273"/>
      <c r="I68" s="284">
        <v>391894272</v>
      </c>
      <c r="J68" s="273"/>
      <c r="K68" s="284">
        <v>2560000</v>
      </c>
      <c r="L68" s="284"/>
      <c r="M68" s="284">
        <v>6733456128</v>
      </c>
      <c r="N68" s="284"/>
      <c r="O68" s="284">
        <v>7440011312</v>
      </c>
      <c r="P68" s="284"/>
      <c r="Q68" s="284">
        <v>-706555184</v>
      </c>
      <c r="R68" s="50"/>
      <c r="S68" s="137"/>
      <c r="U68" s="50"/>
    </row>
    <row r="69" spans="1:30" ht="18.75">
      <c r="A69" s="379" t="s">
        <v>175</v>
      </c>
      <c r="B69" s="49"/>
      <c r="C69" s="50">
        <v>1260000</v>
      </c>
      <c r="D69" s="49"/>
      <c r="E69" s="50">
        <v>6750991170</v>
      </c>
      <c r="F69" s="49"/>
      <c r="G69" s="50">
        <v>7339667580</v>
      </c>
      <c r="H69" s="273"/>
      <c r="I69" s="284">
        <v>-588676410</v>
      </c>
      <c r="J69" s="273"/>
      <c r="K69" s="284">
        <v>1260000</v>
      </c>
      <c r="L69" s="284"/>
      <c r="M69" s="284">
        <v>6750991170</v>
      </c>
      <c r="N69" s="284"/>
      <c r="O69" s="284">
        <v>7463146324</v>
      </c>
      <c r="P69" s="284"/>
      <c r="Q69" s="284">
        <v>-712155154</v>
      </c>
      <c r="R69" s="50"/>
      <c r="S69" s="137"/>
      <c r="U69" s="50"/>
    </row>
    <row r="70" spans="1:30" ht="18.75">
      <c r="A70" s="379" t="s">
        <v>89</v>
      </c>
      <c r="B70" s="49"/>
      <c r="C70" s="50">
        <v>285000</v>
      </c>
      <c r="D70" s="49"/>
      <c r="E70" s="50">
        <v>6722809852</v>
      </c>
      <c r="F70" s="49"/>
      <c r="G70" s="50">
        <v>6484834282</v>
      </c>
      <c r="H70" s="273"/>
      <c r="I70" s="284">
        <v>237975570</v>
      </c>
      <c r="J70" s="273"/>
      <c r="K70" s="284">
        <v>285000</v>
      </c>
      <c r="L70" s="284"/>
      <c r="M70" s="284">
        <v>6722809852</v>
      </c>
      <c r="N70" s="284"/>
      <c r="O70" s="284">
        <v>7435733432</v>
      </c>
      <c r="P70" s="284"/>
      <c r="Q70" s="284">
        <v>-712923580</v>
      </c>
      <c r="R70" s="50"/>
      <c r="S70" s="137"/>
      <c r="U70" s="50"/>
    </row>
    <row r="71" spans="1:30" ht="18.75">
      <c r="A71" s="379" t="s">
        <v>171</v>
      </c>
      <c r="B71" s="49"/>
      <c r="C71" s="50">
        <v>2125333</v>
      </c>
      <c r="D71" s="49"/>
      <c r="E71" s="50">
        <v>6724683576</v>
      </c>
      <c r="F71" s="49"/>
      <c r="G71" s="50">
        <v>7024685168</v>
      </c>
      <c r="H71" s="273"/>
      <c r="I71" s="284">
        <v>-300001592</v>
      </c>
      <c r="J71" s="273"/>
      <c r="K71" s="284">
        <v>2125333</v>
      </c>
      <c r="L71" s="284"/>
      <c r="M71" s="284">
        <v>6724683576</v>
      </c>
      <c r="N71" s="284"/>
      <c r="O71" s="284">
        <v>7455772088</v>
      </c>
      <c r="P71" s="284"/>
      <c r="Q71" s="284">
        <v>-731088512</v>
      </c>
      <c r="R71" s="50"/>
      <c r="S71" s="137"/>
      <c r="U71" s="50"/>
    </row>
    <row r="72" spans="1:30" ht="18.75">
      <c r="A72" s="379" t="s">
        <v>156</v>
      </c>
      <c r="B72" s="49"/>
      <c r="C72" s="50">
        <v>1036000</v>
      </c>
      <c r="D72" s="49"/>
      <c r="E72" s="50">
        <v>6570352404</v>
      </c>
      <c r="F72" s="49"/>
      <c r="G72" s="50">
        <v>7610486562</v>
      </c>
      <c r="H72" s="273"/>
      <c r="I72" s="284">
        <v>-1040134158</v>
      </c>
      <c r="J72" s="273"/>
      <c r="K72" s="284">
        <v>1036000</v>
      </c>
      <c r="L72" s="284"/>
      <c r="M72" s="284">
        <v>6570352404</v>
      </c>
      <c r="N72" s="284"/>
      <c r="O72" s="284">
        <v>7461370063</v>
      </c>
      <c r="P72" s="284"/>
      <c r="Q72" s="284">
        <v>-891017659</v>
      </c>
      <c r="R72" s="50"/>
      <c r="S72" s="137"/>
      <c r="U72" s="50"/>
    </row>
    <row r="73" spans="1:30" ht="18.75">
      <c r="A73" s="379" t="s">
        <v>98</v>
      </c>
      <c r="B73" s="49"/>
      <c r="C73" s="50">
        <v>1303000</v>
      </c>
      <c r="D73" s="49"/>
      <c r="E73" s="50">
        <v>6540998107</v>
      </c>
      <c r="F73" s="49"/>
      <c r="G73" s="50">
        <v>6735285180</v>
      </c>
      <c r="H73" s="273"/>
      <c r="I73" s="284">
        <v>-194287073</v>
      </c>
      <c r="J73" s="273"/>
      <c r="K73" s="284">
        <v>1303000</v>
      </c>
      <c r="L73" s="284"/>
      <c r="M73" s="284">
        <v>6540998107</v>
      </c>
      <c r="N73" s="284"/>
      <c r="O73" s="284">
        <v>7436289171</v>
      </c>
      <c r="P73" s="284"/>
      <c r="Q73" s="284">
        <v>-895291064</v>
      </c>
      <c r="R73" s="50"/>
      <c r="S73" s="137"/>
      <c r="U73" s="50"/>
    </row>
    <row r="74" spans="1:30" ht="18.75">
      <c r="A74" s="379" t="s">
        <v>81</v>
      </c>
      <c r="B74" s="49"/>
      <c r="C74" s="50">
        <v>3028300</v>
      </c>
      <c r="D74" s="49"/>
      <c r="E74" s="50">
        <v>6330622236</v>
      </c>
      <c r="F74" s="49"/>
      <c r="G74" s="50">
        <v>6463074627</v>
      </c>
      <c r="H74" s="273"/>
      <c r="I74" s="284">
        <v>-132452391</v>
      </c>
      <c r="J74" s="273"/>
      <c r="K74" s="284">
        <v>3028300</v>
      </c>
      <c r="L74" s="284"/>
      <c r="M74" s="284">
        <v>6330622236</v>
      </c>
      <c r="N74" s="284"/>
      <c r="O74" s="284">
        <v>7416363247</v>
      </c>
      <c r="P74" s="284"/>
      <c r="Q74" s="284">
        <v>-1085741011</v>
      </c>
      <c r="R74" s="50"/>
      <c r="S74" s="137"/>
      <c r="U74" s="50"/>
    </row>
    <row r="75" spans="1:30" ht="18.75">
      <c r="A75" s="379" t="s">
        <v>169</v>
      </c>
      <c r="B75" s="49"/>
      <c r="C75" s="50">
        <v>3968000</v>
      </c>
      <c r="D75" s="49"/>
      <c r="E75" s="50">
        <v>9888586732</v>
      </c>
      <c r="F75" s="49"/>
      <c r="G75" s="50">
        <v>10780018963</v>
      </c>
      <c r="H75" s="273"/>
      <c r="I75" s="284">
        <v>-891432231</v>
      </c>
      <c r="J75" s="273"/>
      <c r="K75" s="284">
        <v>3968000</v>
      </c>
      <c r="L75" s="284"/>
      <c r="M75" s="284">
        <v>9888586732</v>
      </c>
      <c r="N75" s="284"/>
      <c r="O75" s="284">
        <v>11082617308</v>
      </c>
      <c r="P75" s="284"/>
      <c r="Q75" s="284">
        <v>-1194030576</v>
      </c>
      <c r="R75" s="50"/>
      <c r="S75" s="137"/>
      <c r="U75" s="50"/>
    </row>
    <row r="76" spans="1:30" ht="18.75">
      <c r="A76" s="379" t="s">
        <v>154</v>
      </c>
      <c r="B76" s="49"/>
      <c r="C76" s="50">
        <v>22800000</v>
      </c>
      <c r="D76" s="49"/>
      <c r="E76" s="50">
        <v>28353089340</v>
      </c>
      <c r="F76" s="49"/>
      <c r="G76" s="50">
        <v>29372984640</v>
      </c>
      <c r="H76" s="273"/>
      <c r="I76" s="284">
        <v>-1019895300</v>
      </c>
      <c r="J76" s="273"/>
      <c r="K76" s="284">
        <v>22800000</v>
      </c>
      <c r="L76" s="284"/>
      <c r="M76" s="284">
        <v>28353089340</v>
      </c>
      <c r="N76" s="284"/>
      <c r="O76" s="284">
        <v>29828645362</v>
      </c>
      <c r="P76" s="284"/>
      <c r="Q76" s="284">
        <v>-1475556022</v>
      </c>
      <c r="R76" s="50"/>
      <c r="S76" s="137"/>
      <c r="U76" s="50"/>
    </row>
    <row r="77" spans="1:30" ht="18.75">
      <c r="A77" s="379" t="s">
        <v>88</v>
      </c>
      <c r="B77" s="49"/>
      <c r="C77" s="50">
        <v>2446789</v>
      </c>
      <c r="D77" s="49"/>
      <c r="E77" s="50">
        <v>25222231378</v>
      </c>
      <c r="F77" s="49"/>
      <c r="G77" s="50">
        <v>25793908069</v>
      </c>
      <c r="H77" s="273"/>
      <c r="I77" s="284">
        <v>-571676691</v>
      </c>
      <c r="J77" s="273"/>
      <c r="K77" s="284">
        <v>2446789</v>
      </c>
      <c r="L77" s="284"/>
      <c r="M77" s="284">
        <v>25222231378</v>
      </c>
      <c r="N77" s="284"/>
      <c r="O77" s="284">
        <v>26748125253</v>
      </c>
      <c r="P77" s="284"/>
      <c r="Q77" s="284">
        <v>-1525893875</v>
      </c>
      <c r="R77" s="50"/>
      <c r="S77" s="137"/>
      <c r="U77" s="50"/>
    </row>
    <row r="78" spans="1:30" ht="18.75">
      <c r="A78" s="379" t="s">
        <v>90</v>
      </c>
      <c r="B78" s="49"/>
      <c r="C78" s="50">
        <v>1256700</v>
      </c>
      <c r="D78" s="49"/>
      <c r="E78" s="50">
        <v>10068734438</v>
      </c>
      <c r="F78" s="49"/>
      <c r="G78" s="50">
        <v>11512158694</v>
      </c>
      <c r="H78" s="273"/>
      <c r="I78" s="284">
        <v>-1443424256</v>
      </c>
      <c r="J78" s="273"/>
      <c r="K78" s="284">
        <v>1256700</v>
      </c>
      <c r="L78" s="284"/>
      <c r="M78" s="284">
        <v>10068734438</v>
      </c>
      <c r="N78" s="284"/>
      <c r="O78" s="284">
        <v>11797640546</v>
      </c>
      <c r="P78" s="284"/>
      <c r="Q78" s="284">
        <v>-1728906108</v>
      </c>
      <c r="R78" s="50"/>
      <c r="S78" s="137"/>
      <c r="U78" s="50"/>
    </row>
    <row r="79" spans="1:30" ht="18.75">
      <c r="A79" s="379" t="s">
        <v>120</v>
      </c>
      <c r="B79" s="49"/>
      <c r="C79" s="50">
        <v>134139</v>
      </c>
      <c r="D79" s="49"/>
      <c r="E79" s="50">
        <v>5713656405</v>
      </c>
      <c r="F79" s="49"/>
      <c r="G79" s="50">
        <v>6667043647</v>
      </c>
      <c r="H79" s="273"/>
      <c r="I79" s="284">
        <v>-953387242</v>
      </c>
      <c r="J79" s="273"/>
      <c r="K79" s="284">
        <v>134139</v>
      </c>
      <c r="L79" s="284"/>
      <c r="M79" s="284">
        <v>5713656405</v>
      </c>
      <c r="N79" s="284"/>
      <c r="O79" s="284">
        <v>7459821480</v>
      </c>
      <c r="P79" s="284"/>
      <c r="Q79" s="284">
        <v>-1746165075</v>
      </c>
      <c r="R79" s="50"/>
      <c r="S79" s="137"/>
      <c r="U79" s="50"/>
    </row>
    <row r="80" spans="1:30" ht="18.75">
      <c r="A80" s="379" t="s">
        <v>124</v>
      </c>
      <c r="B80" s="49"/>
      <c r="C80" s="50">
        <v>17982368</v>
      </c>
      <c r="D80" s="49"/>
      <c r="E80" s="50">
        <v>40559221133</v>
      </c>
      <c r="F80" s="49"/>
      <c r="G80" s="50">
        <v>44545429292</v>
      </c>
      <c r="H80" s="273"/>
      <c r="I80" s="284">
        <v>-3986208159</v>
      </c>
      <c r="J80" s="273"/>
      <c r="K80" s="284">
        <v>17982368</v>
      </c>
      <c r="L80" s="284"/>
      <c r="M80" s="284">
        <v>40559221133</v>
      </c>
      <c r="N80" s="284"/>
      <c r="O80" s="284">
        <v>42597013863</v>
      </c>
      <c r="P80" s="284"/>
      <c r="Q80" s="284">
        <v>-2037792730</v>
      </c>
      <c r="R80" s="50"/>
      <c r="S80" s="137"/>
      <c r="U80" s="50"/>
    </row>
    <row r="81" spans="1:21" ht="18.75">
      <c r="A81" s="379" t="s">
        <v>161</v>
      </c>
      <c r="B81" s="49"/>
      <c r="C81" s="50">
        <v>185600</v>
      </c>
      <c r="D81" s="49"/>
      <c r="E81" s="50">
        <v>4619771827</v>
      </c>
      <c r="F81" s="49"/>
      <c r="G81" s="50">
        <v>4745228889</v>
      </c>
      <c r="H81" s="273"/>
      <c r="I81" s="284">
        <v>-125457062</v>
      </c>
      <c r="J81" s="273"/>
      <c r="K81" s="284">
        <v>185600</v>
      </c>
      <c r="L81" s="284"/>
      <c r="M81" s="284">
        <v>4619771827</v>
      </c>
      <c r="N81" s="284"/>
      <c r="O81" s="284">
        <v>7418476299</v>
      </c>
      <c r="P81" s="284"/>
      <c r="Q81" s="284">
        <v>-2798704472</v>
      </c>
      <c r="R81" s="50"/>
      <c r="S81" s="137"/>
      <c r="U81" s="50"/>
    </row>
    <row r="82" spans="1:21" ht="18.75">
      <c r="A82" s="379" t="s">
        <v>140</v>
      </c>
      <c r="B82" s="49"/>
      <c r="C82" s="50">
        <v>21200000</v>
      </c>
      <c r="D82" s="49"/>
      <c r="E82" s="50">
        <v>43454299320</v>
      </c>
      <c r="F82" s="49"/>
      <c r="G82" s="50">
        <v>41936981400</v>
      </c>
      <c r="H82" s="273"/>
      <c r="I82" s="284">
        <v>1517317920</v>
      </c>
      <c r="J82" s="273"/>
      <c r="K82" s="284">
        <v>21200000</v>
      </c>
      <c r="L82" s="284"/>
      <c r="M82" s="284">
        <v>43454299320</v>
      </c>
      <c r="N82" s="284"/>
      <c r="O82" s="284">
        <v>46470156594</v>
      </c>
      <c r="P82" s="284"/>
      <c r="Q82" s="284">
        <v>-3015857274</v>
      </c>
      <c r="R82" s="50"/>
      <c r="S82" s="137"/>
      <c r="U82" s="50"/>
    </row>
    <row r="83" spans="1:21" ht="18.75">
      <c r="A83" s="379" t="s">
        <v>174</v>
      </c>
      <c r="B83" s="49"/>
      <c r="C83" s="50">
        <v>2100000</v>
      </c>
      <c r="D83" s="49"/>
      <c r="E83" s="50">
        <v>9688110705</v>
      </c>
      <c r="F83" s="49"/>
      <c r="G83" s="50">
        <v>10070124120</v>
      </c>
      <c r="H83" s="273"/>
      <c r="I83" s="284">
        <v>-382013415</v>
      </c>
      <c r="J83" s="273"/>
      <c r="K83" s="284">
        <v>2100000</v>
      </c>
      <c r="L83" s="284"/>
      <c r="M83" s="284">
        <v>9688110705</v>
      </c>
      <c r="N83" s="284"/>
      <c r="O83" s="284">
        <v>12712905450</v>
      </c>
      <c r="P83" s="284"/>
      <c r="Q83" s="284">
        <v>-3024794745</v>
      </c>
      <c r="R83" s="50"/>
      <c r="S83" s="137"/>
      <c r="U83" s="50"/>
    </row>
    <row r="84" spans="1:21" ht="18.75">
      <c r="A84" s="379" t="s">
        <v>158</v>
      </c>
      <c r="B84" s="49"/>
      <c r="C84" s="50">
        <v>846526</v>
      </c>
      <c r="D84" s="49"/>
      <c r="E84" s="50">
        <v>22846430973</v>
      </c>
      <c r="F84" s="49"/>
      <c r="G84" s="50">
        <v>23645845685</v>
      </c>
      <c r="H84" s="273"/>
      <c r="I84" s="284">
        <v>-799414712</v>
      </c>
      <c r="J84" s="273"/>
      <c r="K84" s="284">
        <v>846526</v>
      </c>
      <c r="L84" s="284"/>
      <c r="M84" s="284">
        <v>22846430973</v>
      </c>
      <c r="N84" s="284"/>
      <c r="O84" s="284">
        <v>26717281241</v>
      </c>
      <c r="P84" s="284"/>
      <c r="Q84" s="284">
        <v>-3870850268</v>
      </c>
      <c r="R84" s="50"/>
      <c r="S84" s="137"/>
      <c r="U84" s="50"/>
    </row>
    <row r="85" spans="1:21" ht="18.75">
      <c r="A85" s="379" t="s">
        <v>84</v>
      </c>
      <c r="B85" s="49"/>
      <c r="C85" s="50">
        <v>3503030</v>
      </c>
      <c r="D85" s="49"/>
      <c r="E85" s="50">
        <v>19360959561</v>
      </c>
      <c r="F85" s="49"/>
      <c r="G85" s="50">
        <v>18490412818</v>
      </c>
      <c r="H85" s="273"/>
      <c r="I85" s="284">
        <v>870546743</v>
      </c>
      <c r="J85" s="273"/>
      <c r="K85" s="284">
        <v>3503030</v>
      </c>
      <c r="L85" s="284"/>
      <c r="M85" s="284">
        <v>19360959561</v>
      </c>
      <c r="N85" s="284"/>
      <c r="O85" s="284">
        <v>23822960230</v>
      </c>
      <c r="P85" s="284"/>
      <c r="Q85" s="284">
        <v>-4462000669</v>
      </c>
      <c r="R85" s="50"/>
      <c r="S85" s="137"/>
      <c r="U85" s="50"/>
    </row>
    <row r="86" spans="1:21" ht="18.75">
      <c r="A86" s="379" t="s">
        <v>121</v>
      </c>
      <c r="B86" s="49"/>
      <c r="C86" s="50">
        <v>11470000</v>
      </c>
      <c r="D86" s="49"/>
      <c r="E86" s="50">
        <v>42676763350</v>
      </c>
      <c r="F86" s="49"/>
      <c r="G86" s="50">
        <v>44228230331</v>
      </c>
      <c r="H86" s="273"/>
      <c r="I86" s="284">
        <v>-1551466981</v>
      </c>
      <c r="J86" s="273"/>
      <c r="K86" s="284">
        <v>11470000</v>
      </c>
      <c r="L86" s="284"/>
      <c r="M86" s="284">
        <v>42676763350</v>
      </c>
      <c r="N86" s="284"/>
      <c r="O86" s="284">
        <v>47464459850</v>
      </c>
      <c r="P86" s="284"/>
      <c r="Q86" s="284">
        <v>-4787696500</v>
      </c>
      <c r="R86" s="50"/>
      <c r="S86" s="137"/>
      <c r="U86" s="50"/>
    </row>
    <row r="87" spans="1:21" ht="18.75">
      <c r="A87" s="379" t="s">
        <v>87</v>
      </c>
      <c r="B87" s="49"/>
      <c r="C87" s="50">
        <v>3016724</v>
      </c>
      <c r="D87" s="49"/>
      <c r="E87" s="50">
        <v>33766200782</v>
      </c>
      <c r="F87" s="49"/>
      <c r="G87" s="50">
        <v>33946127251</v>
      </c>
      <c r="H87" s="273"/>
      <c r="I87" s="284">
        <v>-179926469</v>
      </c>
      <c r="J87" s="273"/>
      <c r="K87" s="284">
        <v>3016724</v>
      </c>
      <c r="L87" s="284"/>
      <c r="M87" s="284">
        <v>33766200782</v>
      </c>
      <c r="N87" s="284"/>
      <c r="O87" s="284">
        <v>39283945848</v>
      </c>
      <c r="P87" s="284"/>
      <c r="Q87" s="284">
        <v>-5517745066</v>
      </c>
      <c r="R87" s="50"/>
      <c r="S87" s="137"/>
      <c r="U87" s="50"/>
    </row>
    <row r="88" spans="1:21" ht="18.75">
      <c r="A88" s="379" t="s">
        <v>118</v>
      </c>
      <c r="B88" s="49"/>
      <c r="C88" s="50">
        <v>4675884</v>
      </c>
      <c r="D88" s="49"/>
      <c r="E88" s="50">
        <v>52151261140</v>
      </c>
      <c r="F88" s="49"/>
      <c r="G88" s="50">
        <v>59774083623</v>
      </c>
      <c r="H88" s="273"/>
      <c r="I88" s="284">
        <v>-7622822483</v>
      </c>
      <c r="J88" s="273"/>
      <c r="K88" s="284">
        <v>4675884</v>
      </c>
      <c r="L88" s="284"/>
      <c r="M88" s="284">
        <v>52151261140</v>
      </c>
      <c r="N88" s="284"/>
      <c r="O88" s="284">
        <v>58212760419</v>
      </c>
      <c r="P88" s="284"/>
      <c r="Q88" s="284">
        <v>-6061499279</v>
      </c>
      <c r="R88" s="50"/>
      <c r="S88" s="137"/>
      <c r="U88" s="50"/>
    </row>
    <row r="89" spans="1:21" ht="18.75">
      <c r="A89" s="379" t="s">
        <v>135</v>
      </c>
      <c r="B89" s="49"/>
      <c r="C89" s="50">
        <v>268092</v>
      </c>
      <c r="D89" s="49"/>
      <c r="E89" s="50">
        <v>40225034931</v>
      </c>
      <c r="F89" s="49"/>
      <c r="G89" s="50">
        <v>46277178453</v>
      </c>
      <c r="H89" s="273"/>
      <c r="I89" s="284">
        <v>-6052143522</v>
      </c>
      <c r="J89" s="273"/>
      <c r="K89" s="284">
        <v>268092</v>
      </c>
      <c r="L89" s="284"/>
      <c r="M89" s="284">
        <v>40225034931</v>
      </c>
      <c r="N89" s="284"/>
      <c r="O89" s="284">
        <v>46987765099</v>
      </c>
      <c r="P89" s="284"/>
      <c r="Q89" s="284">
        <v>-6762730168</v>
      </c>
      <c r="R89" s="50"/>
      <c r="S89" s="137"/>
      <c r="U89" s="50"/>
    </row>
    <row r="90" spans="1:21" ht="18.75">
      <c r="A90" s="379" t="s">
        <v>148</v>
      </c>
      <c r="B90" s="49"/>
      <c r="C90" s="50">
        <v>2800000</v>
      </c>
      <c r="D90" s="49"/>
      <c r="E90" s="50">
        <v>16449539400</v>
      </c>
      <c r="F90" s="49"/>
      <c r="G90" s="50">
        <v>16588706400</v>
      </c>
      <c r="H90" s="273"/>
      <c r="I90" s="284">
        <v>-139167000</v>
      </c>
      <c r="J90" s="273"/>
      <c r="K90" s="284">
        <v>2800000</v>
      </c>
      <c r="L90" s="284"/>
      <c r="M90" s="284">
        <v>16449539400</v>
      </c>
      <c r="N90" s="284"/>
      <c r="O90" s="284">
        <v>23809847708</v>
      </c>
      <c r="P90" s="284"/>
      <c r="Q90" s="284">
        <v>-7360308308</v>
      </c>
      <c r="R90" s="50"/>
      <c r="S90" s="137"/>
      <c r="U90" s="50"/>
    </row>
    <row r="91" spans="1:21" ht="18.75">
      <c r="A91" s="379" t="s">
        <v>145</v>
      </c>
      <c r="B91" s="49"/>
      <c r="C91" s="50">
        <v>2109652</v>
      </c>
      <c r="D91" s="49"/>
      <c r="E91" s="50">
        <v>47583189256</v>
      </c>
      <c r="F91" s="49"/>
      <c r="G91" s="50">
        <v>47058914364</v>
      </c>
      <c r="H91" s="273"/>
      <c r="I91" s="284">
        <v>524274892</v>
      </c>
      <c r="J91" s="273"/>
      <c r="K91" s="284">
        <v>2109652</v>
      </c>
      <c r="L91" s="284"/>
      <c r="M91" s="284">
        <v>47583189256</v>
      </c>
      <c r="N91" s="284"/>
      <c r="O91" s="284">
        <v>55992558535</v>
      </c>
      <c r="P91" s="284"/>
      <c r="Q91" s="284">
        <v>-8409369279</v>
      </c>
      <c r="R91" s="50"/>
      <c r="S91" s="137"/>
      <c r="U91" s="50"/>
    </row>
    <row r="92" spans="1:21" ht="18.75">
      <c r="A92" s="379" t="s">
        <v>105</v>
      </c>
      <c r="B92" s="49"/>
      <c r="C92" s="50">
        <v>2249292</v>
      </c>
      <c r="D92" s="49"/>
      <c r="E92" s="50">
        <v>20704514678</v>
      </c>
      <c r="F92" s="49"/>
      <c r="G92" s="50">
        <v>21397646379</v>
      </c>
      <c r="H92" s="273"/>
      <c r="I92" s="284">
        <v>-693131701</v>
      </c>
      <c r="J92" s="273"/>
      <c r="K92" s="284">
        <v>2249292</v>
      </c>
      <c r="L92" s="284"/>
      <c r="M92" s="284">
        <v>20704514678</v>
      </c>
      <c r="N92" s="284"/>
      <c r="O92" s="284">
        <v>32848202373</v>
      </c>
      <c r="P92" s="284"/>
      <c r="Q92" s="284">
        <v>-12143687695</v>
      </c>
      <c r="R92" s="50"/>
      <c r="S92" s="137"/>
      <c r="U92" s="50"/>
    </row>
    <row r="93" spans="1:21" ht="18.75">
      <c r="A93" s="379" t="s">
        <v>180</v>
      </c>
      <c r="B93" s="49"/>
      <c r="C93" s="50">
        <v>6800000</v>
      </c>
      <c r="D93" s="49"/>
      <c r="E93" s="50">
        <v>85710967200</v>
      </c>
      <c r="F93" s="49"/>
      <c r="G93" s="50">
        <v>90211801978</v>
      </c>
      <c r="H93" s="273"/>
      <c r="I93" s="284">
        <v>-4500834778</v>
      </c>
      <c r="J93" s="273"/>
      <c r="K93" s="284">
        <v>6800000</v>
      </c>
      <c r="L93" s="284"/>
      <c r="M93" s="284">
        <v>85710967200</v>
      </c>
      <c r="N93" s="284"/>
      <c r="O93" s="284">
        <v>100781353846</v>
      </c>
      <c r="P93" s="284"/>
      <c r="Q93" s="284">
        <v>-15070386646</v>
      </c>
      <c r="R93" s="50"/>
      <c r="S93" s="137"/>
      <c r="U93" s="50"/>
    </row>
    <row r="94" spans="1:21" ht="18.75">
      <c r="A94" s="379" t="s">
        <v>133</v>
      </c>
      <c r="B94" s="49"/>
      <c r="C94" s="50">
        <v>2800000</v>
      </c>
      <c r="D94" s="49"/>
      <c r="E94" s="50">
        <v>38298758400</v>
      </c>
      <c r="F94" s="49"/>
      <c r="G94" s="50">
        <v>35877252600</v>
      </c>
      <c r="H94" s="273"/>
      <c r="I94" s="284">
        <v>2421505800</v>
      </c>
      <c r="J94" s="273"/>
      <c r="K94" s="284">
        <v>2800000</v>
      </c>
      <c r="L94" s="284"/>
      <c r="M94" s="284">
        <v>38298758400</v>
      </c>
      <c r="N94" s="284"/>
      <c r="O94" s="284">
        <v>53440128000</v>
      </c>
      <c r="P94" s="284"/>
      <c r="Q94" s="284">
        <v>-15141369600</v>
      </c>
      <c r="R94" s="50"/>
      <c r="S94" s="137"/>
      <c r="U94" s="50"/>
    </row>
    <row r="95" spans="1:21" ht="18.75">
      <c r="A95" s="379" t="s">
        <v>95</v>
      </c>
      <c r="B95" s="49"/>
      <c r="C95" s="50">
        <v>40619240</v>
      </c>
      <c r="D95" s="49"/>
      <c r="E95" s="50">
        <v>100338225472</v>
      </c>
      <c r="F95" s="49"/>
      <c r="G95" s="50">
        <v>106435236355</v>
      </c>
      <c r="H95" s="273"/>
      <c r="I95" s="284">
        <v>-6097010883</v>
      </c>
      <c r="J95" s="273"/>
      <c r="K95" s="284">
        <v>40619240</v>
      </c>
      <c r="L95" s="284"/>
      <c r="M95" s="284">
        <v>100338225472</v>
      </c>
      <c r="N95" s="284"/>
      <c r="O95" s="284">
        <v>121011533946</v>
      </c>
      <c r="P95" s="284"/>
      <c r="Q95" s="284">
        <v>-20673308474</v>
      </c>
      <c r="R95" s="50"/>
      <c r="S95" s="137"/>
      <c r="U95" s="50"/>
    </row>
    <row r="96" spans="1:21" ht="18.75">
      <c r="A96" s="379" t="s">
        <v>104</v>
      </c>
      <c r="B96" s="49"/>
      <c r="C96" s="50">
        <v>70000000</v>
      </c>
      <c r="D96" s="49"/>
      <c r="E96" s="50">
        <v>200887564500</v>
      </c>
      <c r="F96" s="49"/>
      <c r="G96" s="50">
        <v>194712028910</v>
      </c>
      <c r="H96" s="273"/>
      <c r="I96" s="284">
        <v>6175535590</v>
      </c>
      <c r="J96" s="273"/>
      <c r="K96" s="284">
        <v>70000000</v>
      </c>
      <c r="L96" s="284"/>
      <c r="M96" s="284">
        <v>200887564500</v>
      </c>
      <c r="N96" s="284"/>
      <c r="O96" s="284">
        <v>276942330085</v>
      </c>
      <c r="P96" s="284"/>
      <c r="Q96" s="284">
        <v>-76054765585</v>
      </c>
      <c r="R96" s="50"/>
      <c r="S96" s="137"/>
      <c r="U96" s="50"/>
    </row>
    <row r="97" spans="1:21" ht="19.5" thickBot="1">
      <c r="A97" s="380" t="s">
        <v>2</v>
      </c>
      <c r="B97" s="267"/>
      <c r="C97" s="287">
        <f>SUM(C9:C96)</f>
        <v>453776754</v>
      </c>
      <c r="D97" s="286"/>
      <c r="E97" s="287">
        <f>SUM(E9:E96)</f>
        <v>2111105429330</v>
      </c>
      <c r="F97" s="285"/>
      <c r="G97" s="287">
        <f>SUM(G9:G96)</f>
        <v>2114080555410</v>
      </c>
      <c r="H97" s="286"/>
      <c r="I97" s="287">
        <f>SUM(I9:I96)</f>
        <v>-2975126080</v>
      </c>
      <c r="J97" s="286"/>
      <c r="K97" s="287">
        <f>SUM(K9:K96)</f>
        <v>453776754</v>
      </c>
      <c r="L97" s="285"/>
      <c r="M97" s="287">
        <f>SUM(M9:M96)</f>
        <v>2111105429330</v>
      </c>
      <c r="N97" s="285"/>
      <c r="O97" s="287">
        <f>SUM(O9:O96)</f>
        <v>2186617323235</v>
      </c>
      <c r="P97" s="286"/>
      <c r="Q97" s="287">
        <f>SUM(Q9:Q96)</f>
        <v>-75511893905</v>
      </c>
      <c r="R97" s="205"/>
      <c r="S97" s="137"/>
      <c r="U97" s="50"/>
    </row>
    <row r="98" spans="1:21" ht="18.75" thickTop="1">
      <c r="C98" s="40"/>
      <c r="D98" s="97"/>
      <c r="E98" s="40"/>
      <c r="F98" s="97"/>
      <c r="G98" s="40"/>
      <c r="H98" s="97"/>
      <c r="I98" s="40"/>
      <c r="J98" s="97"/>
      <c r="K98" s="40"/>
      <c r="L98" s="97"/>
      <c r="M98" s="40"/>
      <c r="N98" s="97"/>
      <c r="O98" s="182"/>
      <c r="P98" s="97"/>
      <c r="Q98" s="327"/>
      <c r="R98" s="207"/>
      <c r="S98" s="205"/>
    </row>
    <row r="99" spans="1:21" ht="18.75">
      <c r="C99" s="40"/>
      <c r="D99" s="97"/>
      <c r="E99" s="315"/>
      <c r="F99" s="97"/>
      <c r="G99" s="97"/>
      <c r="H99" s="97"/>
      <c r="I99" s="311"/>
      <c r="J99" s="311"/>
      <c r="K99" s="326"/>
      <c r="L99" s="326"/>
      <c r="M99" s="315"/>
      <c r="N99" s="296"/>
      <c r="O99" s="297"/>
      <c r="P99" s="98"/>
      <c r="Q99" s="98"/>
      <c r="R99" s="48"/>
      <c r="S99" s="205"/>
    </row>
    <row r="100" spans="1:21" ht="18.75">
      <c r="C100" s="182"/>
      <c r="D100" s="40"/>
      <c r="E100" s="97"/>
      <c r="F100" s="97"/>
      <c r="G100" s="97"/>
      <c r="H100" s="97"/>
      <c r="I100" s="310"/>
      <c r="J100" s="311"/>
      <c r="K100" s="311"/>
      <c r="L100" s="311"/>
      <c r="M100" s="312"/>
      <c r="N100" s="313"/>
      <c r="O100" s="314"/>
      <c r="P100" s="97"/>
      <c r="Q100" s="315"/>
      <c r="R100" s="315"/>
      <c r="S100" s="48"/>
    </row>
    <row r="101" spans="1:21" ht="18">
      <c r="C101" s="40"/>
      <c r="D101" s="40"/>
      <c r="E101" s="97"/>
      <c r="F101" s="97"/>
      <c r="G101" s="316"/>
      <c r="H101" s="97"/>
      <c r="I101" s="317"/>
      <c r="J101" s="97"/>
      <c r="K101" s="97"/>
      <c r="L101" s="97"/>
      <c r="M101" s="318"/>
      <c r="N101" s="97"/>
      <c r="O101" s="319"/>
      <c r="P101" s="97"/>
      <c r="Q101" s="320"/>
      <c r="R101" s="321"/>
      <c r="S101" s="48"/>
    </row>
    <row r="102" spans="1:21" ht="18.75">
      <c r="E102" s="322"/>
      <c r="F102" s="322"/>
      <c r="G102" s="321"/>
      <c r="H102" s="322"/>
      <c r="I102" s="322"/>
      <c r="J102" s="322"/>
      <c r="K102" s="322"/>
      <c r="L102" s="322"/>
      <c r="M102" s="323"/>
      <c r="N102" s="322"/>
      <c r="O102" s="324"/>
      <c r="P102" s="322"/>
      <c r="Q102" s="315"/>
      <c r="R102" s="325"/>
      <c r="S102" s="48"/>
    </row>
    <row r="103" spans="1:21">
      <c r="E103" s="48"/>
      <c r="G103" s="48"/>
      <c r="O103" s="48"/>
      <c r="Q103" s="204"/>
      <c r="R103" s="48"/>
      <c r="S103" s="48"/>
    </row>
    <row r="104" spans="1:21">
      <c r="E104" s="48"/>
      <c r="G104" s="48"/>
      <c r="I104" s="48"/>
      <c r="Q104" s="204"/>
      <c r="R104" s="48"/>
    </row>
    <row r="105" spans="1:21">
      <c r="G105" s="48"/>
      <c r="O105" s="48"/>
      <c r="Q105" s="204"/>
    </row>
    <row r="106" spans="1:21">
      <c r="G106" s="48"/>
      <c r="I106" s="48"/>
      <c r="O106" s="48"/>
      <c r="Q106" s="204"/>
    </row>
    <row r="107" spans="1:21" ht="17.25">
      <c r="E107" s="48"/>
      <c r="G107" s="48"/>
      <c r="I107" s="48"/>
      <c r="K107" s="48"/>
      <c r="Q107" s="245"/>
    </row>
    <row r="108" spans="1:21">
      <c r="G108" s="48"/>
      <c r="I108" s="48"/>
      <c r="Q108" s="35"/>
    </row>
    <row r="109" spans="1:21">
      <c r="G109" s="48"/>
      <c r="Q109" s="204"/>
    </row>
    <row r="110" spans="1:21">
      <c r="G110" s="48"/>
    </row>
    <row r="111" spans="1:21">
      <c r="G111" s="48"/>
    </row>
    <row r="112" spans="1:21">
      <c r="G112" s="48"/>
    </row>
    <row r="113" spans="17:18">
      <c r="Q113" s="204"/>
      <c r="R113" s="48"/>
    </row>
    <row r="114" spans="17:18">
      <c r="Q114" s="204"/>
    </row>
    <row r="118" spans="17:18">
      <c r="R118" s="48"/>
    </row>
    <row r="121" spans="17:18">
      <c r="Q121" s="41"/>
      <c r="R121" s="48"/>
    </row>
  </sheetData>
  <sortState xmlns:xlrd2="http://schemas.microsoft.com/office/spreadsheetml/2017/richdata2" ref="A9:Q96">
    <sortCondition descending="1" ref="Q9:Q96"/>
  </sortState>
  <mergeCells count="5">
    <mergeCell ref="C7:I7"/>
    <mergeCell ref="K7:Q7"/>
    <mergeCell ref="A1:Q1"/>
    <mergeCell ref="A2:Q2"/>
    <mergeCell ref="A3:Q3"/>
  </mergeCells>
  <printOptions horizontalCentered="1"/>
  <pageMargins left="0" right="0" top="0" bottom="0.15" header="0" footer="0"/>
  <pageSetup paperSize="9" scale="56" fitToHeight="2" orientation="portrait" r:id="rId1"/>
  <rowBreaks count="1" manualBreakCount="1">
    <brk id="5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58"/>
  <sheetViews>
    <sheetView rightToLeft="1" zoomScaleNormal="100" zoomScaleSheetLayoutView="115" workbookViewId="0">
      <selection activeCell="S14" sqref="S14"/>
    </sheetView>
  </sheetViews>
  <sheetFormatPr defaultColWidth="9.140625" defaultRowHeight="15"/>
  <cols>
    <col min="1" max="1" width="28.85546875" style="381" customWidth="1"/>
    <col min="2" max="2" width="0.42578125" style="41" customWidth="1"/>
    <col min="3" max="3" width="10.28515625" style="41" bestFit="1" customWidth="1"/>
    <col min="4" max="4" width="0.42578125" style="41" customWidth="1"/>
    <col min="5" max="5" width="14.7109375" style="41" bestFit="1" customWidth="1"/>
    <col min="6" max="6" width="0.42578125" style="41" customWidth="1"/>
    <col min="7" max="7" width="14.7109375" style="41" bestFit="1" customWidth="1"/>
    <col min="8" max="8" width="0.42578125" style="41" customWidth="1"/>
    <col min="9" max="9" width="14.42578125" style="41" customWidth="1"/>
    <col min="10" max="10" width="0.42578125" style="41" customWidth="1"/>
    <col min="11" max="11" width="10.28515625" style="41" customWidth="1"/>
    <col min="12" max="12" width="0.42578125" style="41" customWidth="1"/>
    <col min="13" max="13" width="18" style="41" bestFit="1" customWidth="1"/>
    <col min="14" max="14" width="0.42578125" style="41" customWidth="1"/>
    <col min="15" max="15" width="16.42578125" style="41" bestFit="1" customWidth="1"/>
    <col min="16" max="16" width="0.42578125" style="41" customWidth="1"/>
    <col min="17" max="17" width="14.42578125" style="41" customWidth="1"/>
    <col min="18" max="18" width="1.5703125" style="41" customWidth="1"/>
    <col min="19" max="19" width="16.42578125" style="41" bestFit="1" customWidth="1"/>
    <col min="20" max="20" width="1.140625" style="41" customWidth="1"/>
    <col min="21" max="21" width="20.42578125" style="41" bestFit="1" customWidth="1"/>
    <col min="22" max="22" width="17.7109375" style="41" bestFit="1" customWidth="1"/>
    <col min="23" max="23" width="16.140625" style="41" bestFit="1" customWidth="1"/>
    <col min="24" max="24" width="13.85546875" style="41" bestFit="1" customWidth="1"/>
    <col min="25" max="25" width="14.28515625" style="41" bestFit="1" customWidth="1"/>
    <col min="26" max="16384" width="9.140625" style="41"/>
  </cols>
  <sheetData>
    <row r="1" spans="1:25" ht="20.25" customHeight="1">
      <c r="A1" s="428" t="str">
        <f>سهام!B1</f>
        <v xml:space="preserve">صندوق سهامی کارگزاری پارسیان 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5" ht="20.25" customHeight="1">
      <c r="A2" s="428" t="s">
        <v>60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5" ht="20.25" customHeight="1">
      <c r="A3" s="428" t="str">
        <f>سهام!B3</f>
        <v>برای ماه منتهی به 1402/10/27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</row>
    <row r="4" spans="1:25" ht="20.25" customHeight="1">
      <c r="A4" s="375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25" ht="18" customHeight="1">
      <c r="A5" s="376" t="s">
        <v>53</v>
      </c>
      <c r="B5" s="93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249"/>
      <c r="S5" s="249"/>
      <c r="T5" s="249"/>
      <c r="U5" s="249"/>
      <c r="V5" s="249"/>
    </row>
    <row r="6" spans="1:25" ht="16.5" customHeight="1">
      <c r="A6" s="377"/>
      <c r="B6" s="40"/>
      <c r="C6" s="429" t="str">
        <f>'درآمد سود سهام'!I5</f>
        <v>طی ماه</v>
      </c>
      <c r="D6" s="429"/>
      <c r="E6" s="429"/>
      <c r="F6" s="429"/>
      <c r="G6" s="429"/>
      <c r="H6" s="429"/>
      <c r="I6" s="429"/>
      <c r="J6" s="250"/>
      <c r="K6" s="429" t="str">
        <f>'درآمد سود سهام'!O5</f>
        <v>از ابتدای سال مالی تا پایان ماه</v>
      </c>
      <c r="L6" s="429"/>
      <c r="M6" s="429"/>
      <c r="N6" s="429"/>
      <c r="O6" s="429"/>
      <c r="P6" s="429"/>
      <c r="Q6" s="429"/>
      <c r="R6" s="109"/>
      <c r="S6" s="109"/>
      <c r="T6" s="109"/>
      <c r="U6" s="109"/>
      <c r="V6" s="109"/>
    </row>
    <row r="7" spans="1:25" ht="34.5" customHeight="1">
      <c r="A7" s="386" t="s">
        <v>36</v>
      </c>
      <c r="B7" s="252"/>
      <c r="C7" s="251" t="s">
        <v>3</v>
      </c>
      <c r="D7" s="253"/>
      <c r="E7" s="254" t="s">
        <v>51</v>
      </c>
      <c r="F7" s="253"/>
      <c r="G7" s="251" t="s">
        <v>49</v>
      </c>
      <c r="H7" s="253"/>
      <c r="I7" s="254" t="s">
        <v>52</v>
      </c>
      <c r="J7" s="78"/>
      <c r="K7" s="251" t="s">
        <v>3</v>
      </c>
      <c r="L7" s="253"/>
      <c r="M7" s="254" t="s">
        <v>21</v>
      </c>
      <c r="N7" s="253"/>
      <c r="O7" s="251" t="s">
        <v>49</v>
      </c>
      <c r="P7" s="253"/>
      <c r="Q7" s="254" t="s">
        <v>52</v>
      </c>
      <c r="R7" s="249"/>
      <c r="S7" s="249"/>
      <c r="T7" s="249"/>
      <c r="U7" s="249"/>
      <c r="V7" s="249"/>
      <c r="W7" s="249"/>
    </row>
    <row r="8" spans="1:25" ht="18.75">
      <c r="A8" s="387" t="s">
        <v>75</v>
      </c>
      <c r="B8" s="247"/>
      <c r="C8" s="383">
        <v>0</v>
      </c>
      <c r="D8" s="383"/>
      <c r="E8" s="385">
        <v>0</v>
      </c>
      <c r="F8" s="365"/>
      <c r="G8" s="385">
        <v>0</v>
      </c>
      <c r="H8" s="365"/>
      <c r="I8" s="384">
        <v>0</v>
      </c>
      <c r="J8" s="68"/>
      <c r="K8" s="248">
        <v>24004290</v>
      </c>
      <c r="L8" s="248"/>
      <c r="M8" s="343">
        <v>113324848405</v>
      </c>
      <c r="N8" s="68"/>
      <c r="O8" s="343">
        <v>87337540929</v>
      </c>
      <c r="P8" s="68"/>
      <c r="Q8" s="273">
        <v>25987307476</v>
      </c>
      <c r="R8" s="48"/>
      <c r="S8" s="35"/>
      <c r="T8" s="48"/>
      <c r="U8" s="35"/>
      <c r="V8" s="109"/>
      <c r="W8" s="109"/>
    </row>
    <row r="9" spans="1:25" ht="18.75">
      <c r="A9" s="387" t="s">
        <v>128</v>
      </c>
      <c r="B9" s="247"/>
      <c r="C9" s="383">
        <v>0</v>
      </c>
      <c r="D9" s="383"/>
      <c r="E9" s="385">
        <v>0</v>
      </c>
      <c r="F9" s="365"/>
      <c r="G9" s="385">
        <v>0</v>
      </c>
      <c r="H9" s="365"/>
      <c r="I9" s="384">
        <v>0</v>
      </c>
      <c r="J9" s="68"/>
      <c r="K9" s="248">
        <v>7350000</v>
      </c>
      <c r="L9" s="248"/>
      <c r="M9" s="343">
        <v>40896132947</v>
      </c>
      <c r="N9" s="68"/>
      <c r="O9" s="343">
        <v>34332150996</v>
      </c>
      <c r="P9" s="248"/>
      <c r="Q9" s="273">
        <v>6563981951</v>
      </c>
      <c r="R9" s="48"/>
      <c r="S9" s="35"/>
      <c r="T9" s="48"/>
      <c r="U9" s="35"/>
      <c r="V9" s="109"/>
      <c r="W9" s="109"/>
    </row>
    <row r="10" spans="1:25" ht="18" customHeight="1">
      <c r="A10" s="387" t="s">
        <v>219</v>
      </c>
      <c r="B10" s="247"/>
      <c r="C10" s="248">
        <v>120000</v>
      </c>
      <c r="D10" s="248"/>
      <c r="E10" s="68">
        <v>10270524790</v>
      </c>
      <c r="F10" s="68"/>
      <c r="G10" s="68">
        <v>8047300315</v>
      </c>
      <c r="H10" s="68"/>
      <c r="I10" s="273">
        <v>2223224475</v>
      </c>
      <c r="J10" s="68"/>
      <c r="K10" s="248">
        <v>120000</v>
      </c>
      <c r="L10" s="248"/>
      <c r="M10" s="68">
        <v>10332000000</v>
      </c>
      <c r="N10" s="68"/>
      <c r="O10" s="68">
        <v>8108775525</v>
      </c>
      <c r="P10" s="248"/>
      <c r="Q10" s="273">
        <v>2223224475</v>
      </c>
      <c r="R10" s="48"/>
      <c r="S10" s="35"/>
      <c r="T10" s="48"/>
      <c r="U10" s="35"/>
      <c r="V10" s="109"/>
      <c r="W10" s="109"/>
    </row>
    <row r="11" spans="1:25" s="31" customFormat="1" ht="18.75">
      <c r="A11" s="387" t="s">
        <v>181</v>
      </c>
      <c r="B11" s="247"/>
      <c r="C11" s="248">
        <v>1455470</v>
      </c>
      <c r="D11" s="248"/>
      <c r="E11" s="68">
        <v>21491750655</v>
      </c>
      <c r="F11" s="68"/>
      <c r="G11" s="68">
        <v>19913515398</v>
      </c>
      <c r="H11" s="68"/>
      <c r="I11" s="273">
        <v>1578235257</v>
      </c>
      <c r="J11" s="68"/>
      <c r="K11" s="248">
        <v>1455470</v>
      </c>
      <c r="L11" s="248"/>
      <c r="M11" s="68">
        <v>21620391520</v>
      </c>
      <c r="N11" s="68"/>
      <c r="O11" s="68">
        <v>20042156263</v>
      </c>
      <c r="P11" s="248"/>
      <c r="Q11" s="273">
        <v>1578235257</v>
      </c>
      <c r="R11" s="35"/>
      <c r="S11" s="35"/>
      <c r="T11" s="35"/>
      <c r="U11" s="35"/>
      <c r="V11" s="109"/>
      <c r="W11" s="109"/>
    </row>
    <row r="12" spans="1:25" ht="18.75">
      <c r="A12" s="387" t="s">
        <v>87</v>
      </c>
      <c r="B12" s="247"/>
      <c r="C12" s="383">
        <v>0</v>
      </c>
      <c r="D12" s="383"/>
      <c r="E12" s="365">
        <v>0</v>
      </c>
      <c r="F12" s="365"/>
      <c r="G12" s="365">
        <v>0</v>
      </c>
      <c r="H12" s="365"/>
      <c r="I12" s="384">
        <v>0</v>
      </c>
      <c r="J12" s="68"/>
      <c r="K12" s="248">
        <v>3000000</v>
      </c>
      <c r="L12" s="248"/>
      <c r="M12" s="68">
        <v>39992225703</v>
      </c>
      <c r="N12" s="68"/>
      <c r="O12" s="68">
        <v>39066165000</v>
      </c>
      <c r="P12" s="68"/>
      <c r="Q12" s="273">
        <v>926060703</v>
      </c>
      <c r="R12" s="48"/>
      <c r="S12" s="35"/>
      <c r="T12" s="48"/>
      <c r="U12" s="35"/>
      <c r="V12" s="109"/>
      <c r="W12" s="109"/>
      <c r="Y12" s="147"/>
    </row>
    <row r="13" spans="1:25" ht="18.75">
      <c r="A13" s="387" t="s">
        <v>224</v>
      </c>
      <c r="B13" s="247"/>
      <c r="C13" s="383">
        <v>0</v>
      </c>
      <c r="D13" s="383"/>
      <c r="E13" s="365">
        <v>0</v>
      </c>
      <c r="F13" s="365"/>
      <c r="G13" s="365">
        <v>0</v>
      </c>
      <c r="H13" s="365"/>
      <c r="I13" s="384">
        <v>0</v>
      </c>
      <c r="J13" s="68"/>
      <c r="K13" s="248">
        <v>1900000</v>
      </c>
      <c r="L13" s="248"/>
      <c r="M13" s="68">
        <v>40600251275</v>
      </c>
      <c r="N13" s="68"/>
      <c r="O13" s="68">
        <v>39695650582</v>
      </c>
      <c r="P13" s="248"/>
      <c r="Q13" s="273">
        <v>904600693</v>
      </c>
      <c r="R13" s="48"/>
      <c r="S13" s="35"/>
      <c r="T13" s="48"/>
      <c r="U13" s="35"/>
      <c r="V13" s="109"/>
      <c r="W13" s="109"/>
      <c r="Y13" s="147"/>
    </row>
    <row r="14" spans="1:25" ht="18.75">
      <c r="A14" s="387" t="s">
        <v>225</v>
      </c>
      <c r="B14" s="247"/>
      <c r="C14" s="383">
        <v>0</v>
      </c>
      <c r="D14" s="383"/>
      <c r="E14" s="365">
        <v>0</v>
      </c>
      <c r="F14" s="365"/>
      <c r="G14" s="365">
        <v>0</v>
      </c>
      <c r="H14" s="365"/>
      <c r="I14" s="384">
        <v>0</v>
      </c>
      <c r="J14" s="68"/>
      <c r="K14" s="248">
        <v>397772</v>
      </c>
      <c r="L14" s="248"/>
      <c r="M14" s="68">
        <v>4738126337</v>
      </c>
      <c r="N14" s="68"/>
      <c r="O14" s="68">
        <v>3997547144</v>
      </c>
      <c r="P14" s="248"/>
      <c r="Q14" s="273">
        <v>740579193</v>
      </c>
      <c r="R14" s="48"/>
      <c r="S14" s="35"/>
      <c r="T14" s="48"/>
      <c r="U14" s="35"/>
      <c r="V14" s="109"/>
      <c r="W14" s="109"/>
      <c r="Y14" s="147"/>
    </row>
    <row r="15" spans="1:25" ht="18.75">
      <c r="A15" s="387" t="s">
        <v>94</v>
      </c>
      <c r="B15" s="247"/>
      <c r="C15" s="383">
        <v>0</v>
      </c>
      <c r="D15" s="383"/>
      <c r="E15" s="365">
        <v>0</v>
      </c>
      <c r="F15" s="365"/>
      <c r="G15" s="365">
        <v>0</v>
      </c>
      <c r="H15" s="365"/>
      <c r="I15" s="384">
        <v>0</v>
      </c>
      <c r="J15" s="68"/>
      <c r="K15" s="248">
        <v>3500000</v>
      </c>
      <c r="L15" s="248"/>
      <c r="M15" s="68">
        <v>23018533057</v>
      </c>
      <c r="N15" s="68"/>
      <c r="O15" s="68">
        <v>22371095250</v>
      </c>
      <c r="P15" s="248"/>
      <c r="Q15" s="273">
        <v>647437807</v>
      </c>
      <c r="R15" s="48"/>
      <c r="S15" s="35"/>
      <c r="T15" s="48"/>
      <c r="U15" s="35"/>
      <c r="V15" s="109"/>
      <c r="W15" s="109"/>
      <c r="Y15" s="147"/>
    </row>
    <row r="16" spans="1:25" ht="18.75">
      <c r="A16" s="387" t="s">
        <v>106</v>
      </c>
      <c r="B16" s="247"/>
      <c r="C16" s="383">
        <v>0</v>
      </c>
      <c r="D16" s="383"/>
      <c r="E16" s="365">
        <v>0</v>
      </c>
      <c r="F16" s="365"/>
      <c r="G16" s="365">
        <v>0</v>
      </c>
      <c r="H16" s="365"/>
      <c r="I16" s="384">
        <v>0</v>
      </c>
      <c r="J16" s="68"/>
      <c r="K16" s="248">
        <v>1700</v>
      </c>
      <c r="L16" s="248"/>
      <c r="M16" s="68">
        <v>1415843333</v>
      </c>
      <c r="N16" s="68"/>
      <c r="O16" s="68">
        <v>1215959567</v>
      </c>
      <c r="P16" s="248"/>
      <c r="Q16" s="273">
        <v>199883766</v>
      </c>
      <c r="R16" s="48"/>
      <c r="S16" s="35"/>
      <c r="T16" s="48"/>
      <c r="U16" s="35"/>
      <c r="V16" s="109"/>
      <c r="W16" s="109"/>
      <c r="Y16" s="147"/>
    </row>
    <row r="17" spans="1:25" ht="18.75">
      <c r="A17" s="387" t="s">
        <v>167</v>
      </c>
      <c r="B17" s="247"/>
      <c r="C17" s="383">
        <v>0</v>
      </c>
      <c r="D17" s="383"/>
      <c r="E17" s="365">
        <v>0</v>
      </c>
      <c r="F17" s="365"/>
      <c r="G17" s="365">
        <v>0</v>
      </c>
      <c r="H17" s="365"/>
      <c r="I17" s="384">
        <v>0</v>
      </c>
      <c r="J17" s="68"/>
      <c r="K17" s="248">
        <v>60000</v>
      </c>
      <c r="L17" s="248"/>
      <c r="M17" s="68">
        <v>1076096523</v>
      </c>
      <c r="N17" s="68"/>
      <c r="O17" s="68">
        <v>972777330</v>
      </c>
      <c r="P17" s="248"/>
      <c r="Q17" s="273">
        <v>103319193</v>
      </c>
      <c r="R17" s="48"/>
      <c r="S17" s="35"/>
      <c r="T17" s="48"/>
      <c r="U17" s="35"/>
      <c r="V17" s="109"/>
      <c r="W17" s="109"/>
    </row>
    <row r="18" spans="1:25" ht="18.75">
      <c r="A18" s="387" t="s">
        <v>118</v>
      </c>
      <c r="B18" s="247"/>
      <c r="C18" s="383">
        <v>0</v>
      </c>
      <c r="D18" s="383"/>
      <c r="E18" s="365">
        <v>0</v>
      </c>
      <c r="F18" s="365"/>
      <c r="G18" s="365">
        <v>0</v>
      </c>
      <c r="H18" s="365"/>
      <c r="I18" s="384">
        <v>0</v>
      </c>
      <c r="J18" s="68"/>
      <c r="K18" s="248">
        <v>604116</v>
      </c>
      <c r="L18" s="248"/>
      <c r="M18" s="68">
        <v>8041634610</v>
      </c>
      <c r="N18" s="68"/>
      <c r="O18" s="68">
        <v>7974925651</v>
      </c>
      <c r="P18" s="248"/>
      <c r="Q18" s="273">
        <v>66708959</v>
      </c>
      <c r="R18" s="48"/>
      <c r="S18" s="35"/>
      <c r="T18" s="48"/>
      <c r="U18" s="35"/>
      <c r="V18" s="109"/>
      <c r="W18" s="109"/>
    </row>
    <row r="19" spans="1:25" ht="18.75">
      <c r="A19" s="387" t="s">
        <v>146</v>
      </c>
      <c r="B19" s="247"/>
      <c r="C19" s="248">
        <v>6600000</v>
      </c>
      <c r="D19" s="248"/>
      <c r="E19" s="68">
        <v>10001672946</v>
      </c>
      <c r="F19" s="68"/>
      <c r="G19" s="68">
        <v>10001672946</v>
      </c>
      <c r="H19" s="68"/>
      <c r="I19" s="384">
        <v>0</v>
      </c>
      <c r="J19" s="68"/>
      <c r="K19" s="248">
        <v>6600000</v>
      </c>
      <c r="L19" s="248"/>
      <c r="M19" s="68">
        <v>10001672946</v>
      </c>
      <c r="N19" s="68"/>
      <c r="O19" s="68">
        <v>10001672946</v>
      </c>
      <c r="P19" s="248"/>
      <c r="Q19" s="384">
        <v>0</v>
      </c>
      <c r="R19" s="48"/>
      <c r="S19" s="35"/>
      <c r="T19" s="48"/>
      <c r="U19" s="35"/>
      <c r="V19" s="109"/>
      <c r="W19" s="109"/>
    </row>
    <row r="20" spans="1:25" ht="18.75">
      <c r="A20" s="387" t="s">
        <v>209</v>
      </c>
      <c r="B20" s="247"/>
      <c r="C20" s="248">
        <v>837800</v>
      </c>
      <c r="D20" s="248"/>
      <c r="E20" s="68">
        <v>7026628600</v>
      </c>
      <c r="F20" s="68"/>
      <c r="G20" s="68">
        <v>7026628600</v>
      </c>
      <c r="H20" s="68"/>
      <c r="I20" s="384">
        <v>0</v>
      </c>
      <c r="J20" s="68"/>
      <c r="K20" s="248">
        <v>837800</v>
      </c>
      <c r="L20" s="248"/>
      <c r="M20" s="68">
        <v>7026628600</v>
      </c>
      <c r="N20" s="68"/>
      <c r="O20" s="68">
        <v>7026628600</v>
      </c>
      <c r="P20" s="248"/>
      <c r="Q20" s="384">
        <v>0</v>
      </c>
      <c r="R20" s="48"/>
      <c r="S20" s="35"/>
      <c r="T20" s="48"/>
      <c r="U20" s="35"/>
      <c r="V20" s="109"/>
      <c r="W20" s="109"/>
    </row>
    <row r="21" spans="1:25" ht="18.75">
      <c r="A21" s="387" t="s">
        <v>126</v>
      </c>
      <c r="B21" s="247"/>
      <c r="C21" s="383">
        <v>0</v>
      </c>
      <c r="D21" s="383"/>
      <c r="E21" s="365">
        <v>0</v>
      </c>
      <c r="F21" s="365"/>
      <c r="G21" s="365">
        <v>0</v>
      </c>
      <c r="H21" s="68"/>
      <c r="I21" s="384">
        <v>0</v>
      </c>
      <c r="J21" s="68"/>
      <c r="K21" s="248">
        <v>2359000</v>
      </c>
      <c r="L21" s="248"/>
      <c r="M21" s="68">
        <v>7435568000</v>
      </c>
      <c r="N21" s="68"/>
      <c r="O21" s="68">
        <v>7435752956</v>
      </c>
      <c r="P21" s="248"/>
      <c r="Q21" s="273">
        <v>-184956</v>
      </c>
      <c r="R21" s="48"/>
      <c r="S21" s="35"/>
      <c r="T21" s="48"/>
      <c r="U21" s="35"/>
      <c r="V21" s="109"/>
      <c r="W21" s="109"/>
      <c r="Y21" s="147"/>
    </row>
    <row r="22" spans="1:25" ht="18.75">
      <c r="A22" s="387" t="s">
        <v>184</v>
      </c>
      <c r="B22" s="247"/>
      <c r="C22" s="383">
        <v>0</v>
      </c>
      <c r="D22" s="383"/>
      <c r="E22" s="365">
        <v>0</v>
      </c>
      <c r="F22" s="365"/>
      <c r="G22" s="365">
        <v>0</v>
      </c>
      <c r="H22" s="68"/>
      <c r="I22" s="384">
        <v>0</v>
      </c>
      <c r="J22" s="68"/>
      <c r="K22" s="248">
        <v>150000</v>
      </c>
      <c r="L22" s="248"/>
      <c r="M22" s="68">
        <v>149982812500</v>
      </c>
      <c r="N22" s="68"/>
      <c r="O22" s="68">
        <v>150017187500</v>
      </c>
      <c r="P22" s="248"/>
      <c r="Q22" s="273">
        <v>-34375000</v>
      </c>
      <c r="R22" s="48"/>
      <c r="S22" s="35"/>
      <c r="T22" s="48"/>
      <c r="U22" s="35"/>
      <c r="V22" s="109"/>
      <c r="W22" s="109"/>
    </row>
    <row r="23" spans="1:25" ht="18.75">
      <c r="A23" s="387" t="s">
        <v>183</v>
      </c>
      <c r="B23" s="247"/>
      <c r="C23" s="383">
        <v>0</v>
      </c>
      <c r="D23" s="383"/>
      <c r="E23" s="365">
        <v>0</v>
      </c>
      <c r="F23" s="365"/>
      <c r="G23" s="365">
        <v>0</v>
      </c>
      <c r="H23" s="68"/>
      <c r="I23" s="384">
        <v>0</v>
      </c>
      <c r="J23" s="68"/>
      <c r="K23" s="248">
        <v>250000</v>
      </c>
      <c r="L23" s="248"/>
      <c r="M23" s="68">
        <v>249954687500</v>
      </c>
      <c r="N23" s="68"/>
      <c r="O23" s="68">
        <v>250029312500</v>
      </c>
      <c r="P23" s="248"/>
      <c r="Q23" s="273">
        <v>-74625000</v>
      </c>
      <c r="R23" s="48"/>
      <c r="S23" s="35"/>
      <c r="T23" s="48"/>
      <c r="U23" s="35"/>
      <c r="V23" s="109"/>
      <c r="W23" s="109"/>
    </row>
    <row r="24" spans="1:25" ht="18.75">
      <c r="A24" s="387" t="s">
        <v>215</v>
      </c>
      <c r="B24" s="247"/>
      <c r="C24" s="383">
        <v>0</v>
      </c>
      <c r="D24" s="383"/>
      <c r="E24" s="365">
        <v>0</v>
      </c>
      <c r="F24" s="365"/>
      <c r="G24" s="365">
        <v>0</v>
      </c>
      <c r="H24" s="68"/>
      <c r="I24" s="384">
        <v>0</v>
      </c>
      <c r="J24" s="68"/>
      <c r="K24" s="248">
        <v>850000</v>
      </c>
      <c r="L24" s="248"/>
      <c r="M24" s="68">
        <v>8719767954</v>
      </c>
      <c r="N24" s="68"/>
      <c r="O24" s="68">
        <v>8880345675</v>
      </c>
      <c r="P24" s="248"/>
      <c r="Q24" s="273">
        <v>-160577721</v>
      </c>
      <c r="R24" s="48"/>
      <c r="S24" s="35"/>
      <c r="T24" s="48"/>
      <c r="U24" s="35"/>
      <c r="V24" s="109"/>
      <c r="W24" s="109"/>
    </row>
    <row r="25" spans="1:25" ht="18.75">
      <c r="A25" s="387" t="s">
        <v>132</v>
      </c>
      <c r="B25" s="247"/>
      <c r="C25" s="248">
        <v>5951000</v>
      </c>
      <c r="D25" s="248"/>
      <c r="E25" s="68">
        <v>7251804358</v>
      </c>
      <c r="F25" s="68"/>
      <c r="G25" s="68">
        <v>7434558327</v>
      </c>
      <c r="H25" s="68"/>
      <c r="I25" s="273">
        <v>-182753969</v>
      </c>
      <c r="J25" s="68"/>
      <c r="K25" s="248">
        <v>5951000</v>
      </c>
      <c r="L25" s="248"/>
      <c r="M25" s="68">
        <v>7295210706</v>
      </c>
      <c r="N25" s="68"/>
      <c r="O25" s="68">
        <v>7477964675</v>
      </c>
      <c r="P25" s="248"/>
      <c r="Q25" s="273">
        <v>-182753969</v>
      </c>
      <c r="R25" s="48"/>
      <c r="S25" s="35"/>
      <c r="T25" s="48"/>
      <c r="U25" s="35"/>
      <c r="V25" s="109"/>
      <c r="W25" s="109"/>
    </row>
    <row r="26" spans="1:25" ht="18.75">
      <c r="A26" s="387" t="s">
        <v>145</v>
      </c>
      <c r="B26" s="247"/>
      <c r="C26" s="383">
        <v>0</v>
      </c>
      <c r="D26" s="383"/>
      <c r="E26" s="365">
        <v>0</v>
      </c>
      <c r="F26" s="365"/>
      <c r="G26" s="365">
        <v>0</v>
      </c>
      <c r="H26" s="365"/>
      <c r="I26" s="384">
        <v>0</v>
      </c>
      <c r="J26" s="68"/>
      <c r="K26" s="248">
        <v>300348</v>
      </c>
      <c r="L26" s="248"/>
      <c r="M26" s="68">
        <v>7631340294</v>
      </c>
      <c r="N26" s="68"/>
      <c r="O26" s="68">
        <v>7971576815</v>
      </c>
      <c r="P26" s="248"/>
      <c r="Q26" s="273">
        <v>-340236521</v>
      </c>
      <c r="R26" s="48"/>
      <c r="S26" s="35"/>
      <c r="T26" s="48"/>
      <c r="U26" s="35"/>
      <c r="V26" s="109"/>
      <c r="W26" s="109"/>
    </row>
    <row r="27" spans="1:25" ht="18.75">
      <c r="A27" s="387" t="s">
        <v>95</v>
      </c>
      <c r="B27" s="247"/>
      <c r="C27" s="383">
        <v>0</v>
      </c>
      <c r="D27" s="383"/>
      <c r="E27" s="365">
        <v>0</v>
      </c>
      <c r="F27" s="365"/>
      <c r="G27" s="365">
        <v>0</v>
      </c>
      <c r="H27" s="365"/>
      <c r="I27" s="384">
        <v>0</v>
      </c>
      <c r="J27" s="68"/>
      <c r="K27" s="248">
        <v>4500000</v>
      </c>
      <c r="L27" s="248"/>
      <c r="M27" s="68">
        <v>12930006071</v>
      </c>
      <c r="N27" s="68"/>
      <c r="O27" s="68">
        <v>13406255278</v>
      </c>
      <c r="P27" s="68"/>
      <c r="Q27" s="273">
        <v>-476249207</v>
      </c>
      <c r="R27" s="48"/>
      <c r="S27" s="35"/>
      <c r="T27" s="48"/>
      <c r="U27" s="35"/>
      <c r="V27" s="109"/>
      <c r="W27" s="109"/>
    </row>
    <row r="28" spans="1:25" ht="18.75">
      <c r="A28" s="387" t="s">
        <v>78</v>
      </c>
      <c r="B28" s="247"/>
      <c r="C28" s="248">
        <v>1796000</v>
      </c>
      <c r="D28" s="248"/>
      <c r="E28" s="68">
        <v>10034138059</v>
      </c>
      <c r="F28" s="68"/>
      <c r="G28" s="68">
        <v>11010155509</v>
      </c>
      <c r="H28" s="68"/>
      <c r="I28" s="273">
        <v>-976017450</v>
      </c>
      <c r="J28" s="68"/>
      <c r="K28" s="248">
        <v>1796000</v>
      </c>
      <c r="L28" s="248"/>
      <c r="M28" s="68">
        <v>10094198510</v>
      </c>
      <c r="N28" s="68"/>
      <c r="O28" s="68">
        <v>11070215960</v>
      </c>
      <c r="P28" s="68"/>
      <c r="Q28" s="273">
        <v>-976017450</v>
      </c>
      <c r="R28" s="48"/>
      <c r="S28" s="35"/>
      <c r="T28" s="48"/>
      <c r="U28" s="35"/>
      <c r="V28" s="109"/>
      <c r="W28" s="109"/>
    </row>
    <row r="29" spans="1:25" ht="18.75">
      <c r="A29" s="387" t="s">
        <v>200</v>
      </c>
      <c r="B29" s="247"/>
      <c r="C29" s="383">
        <v>0</v>
      </c>
      <c r="D29" s="383"/>
      <c r="E29" s="365">
        <v>0</v>
      </c>
      <c r="F29" s="365"/>
      <c r="G29" s="365">
        <v>0</v>
      </c>
      <c r="H29" s="365"/>
      <c r="I29" s="384">
        <v>0</v>
      </c>
      <c r="J29" s="68"/>
      <c r="K29" s="248">
        <v>1239097</v>
      </c>
      <c r="L29" s="248"/>
      <c r="M29" s="68">
        <v>5126630520</v>
      </c>
      <c r="N29" s="68"/>
      <c r="O29" s="68">
        <v>6115511511</v>
      </c>
      <c r="P29" s="68"/>
      <c r="Q29" s="273">
        <v>-988880991</v>
      </c>
      <c r="R29" s="48"/>
      <c r="S29" s="35"/>
      <c r="T29" s="48"/>
      <c r="U29" s="35"/>
      <c r="V29" s="109"/>
      <c r="W29" s="109"/>
    </row>
    <row r="30" spans="1:25" ht="18.75">
      <c r="A30" s="387" t="s">
        <v>70</v>
      </c>
      <c r="B30" s="247"/>
      <c r="C30" s="383">
        <v>0</v>
      </c>
      <c r="D30" s="383"/>
      <c r="E30" s="365">
        <v>0</v>
      </c>
      <c r="F30" s="365"/>
      <c r="G30" s="365">
        <v>0</v>
      </c>
      <c r="H30" s="365"/>
      <c r="I30" s="384">
        <v>0</v>
      </c>
      <c r="J30" s="68"/>
      <c r="K30" s="248">
        <v>7100000</v>
      </c>
      <c r="L30" s="248"/>
      <c r="M30" s="68">
        <v>27827561167</v>
      </c>
      <c r="N30" s="68"/>
      <c r="O30" s="68">
        <v>28943853255</v>
      </c>
      <c r="P30" s="248"/>
      <c r="Q30" s="273">
        <v>-1116292088</v>
      </c>
      <c r="R30" s="48"/>
      <c r="S30" s="35"/>
      <c r="T30" s="48"/>
      <c r="U30" s="35"/>
      <c r="V30" s="109"/>
      <c r="W30" s="109"/>
    </row>
    <row r="31" spans="1:25" ht="18.75">
      <c r="A31" s="387" t="s">
        <v>127</v>
      </c>
      <c r="B31" s="247"/>
      <c r="C31" s="383">
        <v>0</v>
      </c>
      <c r="D31" s="383"/>
      <c r="E31" s="365">
        <v>0</v>
      </c>
      <c r="F31" s="365"/>
      <c r="G31" s="365">
        <v>0</v>
      </c>
      <c r="H31" s="365"/>
      <c r="I31" s="384">
        <v>0</v>
      </c>
      <c r="J31" s="68"/>
      <c r="K31" s="248">
        <v>5097000</v>
      </c>
      <c r="L31" s="248"/>
      <c r="M31" s="68">
        <v>9555500221</v>
      </c>
      <c r="N31" s="68"/>
      <c r="O31" s="68">
        <v>11001595770</v>
      </c>
      <c r="P31" s="248"/>
      <c r="Q31" s="273">
        <v>-1446095549</v>
      </c>
      <c r="R31" s="48"/>
      <c r="S31" s="35"/>
      <c r="T31" s="48"/>
      <c r="U31" s="35"/>
      <c r="V31" s="109"/>
      <c r="W31" s="109"/>
    </row>
    <row r="32" spans="1:25" ht="18.75">
      <c r="A32" s="387" t="s">
        <v>205</v>
      </c>
      <c r="B32" s="247"/>
      <c r="C32" s="383">
        <v>0</v>
      </c>
      <c r="D32" s="383"/>
      <c r="E32" s="365">
        <v>0</v>
      </c>
      <c r="F32" s="365"/>
      <c r="G32" s="365">
        <v>0</v>
      </c>
      <c r="H32" s="365"/>
      <c r="I32" s="384">
        <v>0</v>
      </c>
      <c r="J32" s="68"/>
      <c r="K32" s="248">
        <v>12283333</v>
      </c>
      <c r="L32" s="248"/>
      <c r="M32" s="68">
        <v>32405366496</v>
      </c>
      <c r="N32" s="68"/>
      <c r="O32" s="68">
        <v>35416541781</v>
      </c>
      <c r="P32" s="57"/>
      <c r="Q32" s="273">
        <v>-3011175285</v>
      </c>
      <c r="R32" s="48"/>
      <c r="S32" s="35"/>
      <c r="T32" s="48"/>
      <c r="U32" s="35"/>
      <c r="V32" s="109"/>
      <c r="W32" s="109"/>
    </row>
    <row r="33" spans="1:23" ht="18.75">
      <c r="A33" s="387" t="s">
        <v>216</v>
      </c>
      <c r="B33" s="247"/>
      <c r="C33" s="383">
        <v>0</v>
      </c>
      <c r="D33" s="383"/>
      <c r="E33" s="365">
        <v>0</v>
      </c>
      <c r="F33" s="365"/>
      <c r="G33" s="365">
        <v>0</v>
      </c>
      <c r="H33" s="365"/>
      <c r="I33" s="384">
        <v>0</v>
      </c>
      <c r="J33" s="68"/>
      <c r="K33" s="248">
        <v>470000</v>
      </c>
      <c r="L33" s="248"/>
      <c r="M33" s="68">
        <v>26394912917</v>
      </c>
      <c r="N33" s="68"/>
      <c r="O33" s="68">
        <v>29592669690</v>
      </c>
      <c r="P33" s="248"/>
      <c r="Q33" s="273">
        <v>-3197756773</v>
      </c>
      <c r="R33" s="48"/>
      <c r="S33" s="35"/>
      <c r="T33" s="48"/>
      <c r="U33" s="35"/>
      <c r="V33" s="109"/>
      <c r="W33" s="109"/>
    </row>
    <row r="34" spans="1:23" ht="18.75">
      <c r="A34" s="387" t="s">
        <v>156</v>
      </c>
      <c r="B34" s="247"/>
      <c r="C34" s="383">
        <v>0</v>
      </c>
      <c r="D34" s="383"/>
      <c r="E34" s="365">
        <v>0</v>
      </c>
      <c r="F34" s="365"/>
      <c r="G34" s="365">
        <v>0</v>
      </c>
      <c r="H34" s="365"/>
      <c r="I34" s="384">
        <v>0</v>
      </c>
      <c r="J34" s="68"/>
      <c r="K34" s="248">
        <v>4300000</v>
      </c>
      <c r="L34" s="248"/>
      <c r="M34" s="68">
        <v>33718213466</v>
      </c>
      <c r="N34" s="68"/>
      <c r="O34" s="68">
        <v>37059178050</v>
      </c>
      <c r="P34" s="248"/>
      <c r="Q34" s="273">
        <v>-3340964584</v>
      </c>
      <c r="R34" s="48"/>
      <c r="S34" s="35"/>
      <c r="T34" s="48"/>
      <c r="U34" s="35"/>
      <c r="V34" s="109"/>
      <c r="W34" s="109"/>
    </row>
    <row r="35" spans="1:23" ht="18.75">
      <c r="A35" s="387" t="s">
        <v>103</v>
      </c>
      <c r="B35" s="247"/>
      <c r="C35" s="383">
        <v>0</v>
      </c>
      <c r="D35" s="383"/>
      <c r="E35" s="365">
        <v>0</v>
      </c>
      <c r="F35" s="365"/>
      <c r="G35" s="365">
        <v>0</v>
      </c>
      <c r="H35" s="365"/>
      <c r="I35" s="384">
        <v>0</v>
      </c>
      <c r="J35" s="68"/>
      <c r="K35" s="248">
        <v>100000</v>
      </c>
      <c r="L35" s="248"/>
      <c r="M35" s="68">
        <v>14550375995</v>
      </c>
      <c r="N35" s="68"/>
      <c r="O35" s="68">
        <v>18080425275</v>
      </c>
      <c r="P35" s="248"/>
      <c r="Q35" s="273">
        <v>-3530049280</v>
      </c>
      <c r="R35" s="48"/>
      <c r="S35" s="35"/>
      <c r="T35" s="48"/>
      <c r="U35" s="35"/>
      <c r="V35" s="109"/>
      <c r="W35" s="109"/>
    </row>
    <row r="36" spans="1:23" ht="18.75">
      <c r="A36" s="387" t="s">
        <v>217</v>
      </c>
      <c r="B36" s="247"/>
      <c r="C36" s="383">
        <v>0</v>
      </c>
      <c r="D36" s="383"/>
      <c r="E36" s="365">
        <v>0</v>
      </c>
      <c r="F36" s="365"/>
      <c r="G36" s="365">
        <v>0</v>
      </c>
      <c r="H36" s="365"/>
      <c r="I36" s="384">
        <v>0</v>
      </c>
      <c r="J36" s="68"/>
      <c r="K36" s="248">
        <v>2700000</v>
      </c>
      <c r="L36" s="248"/>
      <c r="M36" s="68">
        <v>45180999182</v>
      </c>
      <c r="N36" s="68"/>
      <c r="O36" s="68">
        <v>48911514761</v>
      </c>
      <c r="P36" s="248"/>
      <c r="Q36" s="273">
        <v>-3730515579</v>
      </c>
      <c r="R36" s="48"/>
      <c r="S36" s="35"/>
      <c r="T36" s="48"/>
      <c r="U36" s="35"/>
      <c r="V36" s="109"/>
      <c r="W36" s="109"/>
    </row>
    <row r="37" spans="1:23" ht="18.75">
      <c r="A37" s="387" t="s">
        <v>124</v>
      </c>
      <c r="B37" s="247"/>
      <c r="C37" s="383">
        <v>0</v>
      </c>
      <c r="D37" s="383"/>
      <c r="E37" s="365">
        <v>0</v>
      </c>
      <c r="F37" s="365"/>
      <c r="G37" s="365">
        <v>0</v>
      </c>
      <c r="H37" s="365"/>
      <c r="I37" s="384">
        <v>0</v>
      </c>
      <c r="J37" s="68"/>
      <c r="K37" s="248">
        <v>38037633</v>
      </c>
      <c r="L37" s="248"/>
      <c r="M37" s="68">
        <v>85860196434</v>
      </c>
      <c r="N37" s="68"/>
      <c r="O37" s="68">
        <v>90104349329</v>
      </c>
      <c r="P37" s="248"/>
      <c r="Q37" s="273">
        <v>-4244152895</v>
      </c>
      <c r="R37" s="48"/>
      <c r="S37" s="35"/>
      <c r="T37" s="48"/>
      <c r="U37" s="35"/>
      <c r="V37" s="109"/>
      <c r="W37" s="109"/>
    </row>
    <row r="38" spans="1:23" ht="18.75">
      <c r="A38" s="387" t="s">
        <v>158</v>
      </c>
      <c r="B38" s="247"/>
      <c r="C38" s="383">
        <v>0</v>
      </c>
      <c r="D38" s="383"/>
      <c r="E38" s="365">
        <v>0</v>
      </c>
      <c r="F38" s="365"/>
      <c r="G38" s="365">
        <v>0</v>
      </c>
      <c r="H38" s="365"/>
      <c r="I38" s="384">
        <v>0</v>
      </c>
      <c r="J38" s="68"/>
      <c r="K38" s="248">
        <v>1853474</v>
      </c>
      <c r="L38" s="248"/>
      <c r="M38" s="68">
        <v>52300179856</v>
      </c>
      <c r="N38" s="68"/>
      <c r="O38" s="68">
        <v>58497655009</v>
      </c>
      <c r="P38" s="248"/>
      <c r="Q38" s="273">
        <v>-6197475153</v>
      </c>
      <c r="R38" s="48"/>
      <c r="S38" s="35"/>
      <c r="T38" s="48"/>
      <c r="U38" s="35"/>
      <c r="V38" s="109"/>
      <c r="W38" s="109"/>
    </row>
    <row r="39" spans="1:23" ht="18.75">
      <c r="A39" s="387" t="s">
        <v>204</v>
      </c>
      <c r="B39" s="247"/>
      <c r="C39" s="383">
        <v>0</v>
      </c>
      <c r="D39" s="383"/>
      <c r="E39" s="365">
        <v>0</v>
      </c>
      <c r="F39" s="365"/>
      <c r="G39" s="365">
        <v>0</v>
      </c>
      <c r="H39" s="365"/>
      <c r="I39" s="384">
        <v>0</v>
      </c>
      <c r="J39" s="68"/>
      <c r="K39" s="248">
        <v>2000000</v>
      </c>
      <c r="L39" s="248"/>
      <c r="M39" s="68">
        <v>41129504893</v>
      </c>
      <c r="N39" s="68"/>
      <c r="O39" s="68">
        <v>47432906250</v>
      </c>
      <c r="P39" s="248"/>
      <c r="Q39" s="273">
        <v>-6303401357</v>
      </c>
      <c r="R39" s="48"/>
      <c r="S39" s="35"/>
      <c r="T39" s="48"/>
      <c r="U39" s="35"/>
      <c r="V39" s="109"/>
      <c r="W39" s="109"/>
    </row>
    <row r="40" spans="1:23" ht="18.75">
      <c r="A40" s="387" t="s">
        <v>104</v>
      </c>
      <c r="B40" s="247"/>
      <c r="C40" s="248">
        <v>2500000</v>
      </c>
      <c r="D40" s="248"/>
      <c r="E40" s="68">
        <v>7049007438</v>
      </c>
      <c r="F40" s="68"/>
      <c r="G40" s="68">
        <v>9890797465</v>
      </c>
      <c r="H40" s="68"/>
      <c r="I40" s="273">
        <v>-2841790027</v>
      </c>
      <c r="J40" s="68"/>
      <c r="K40" s="248">
        <v>8100000</v>
      </c>
      <c r="L40" s="248"/>
      <c r="M40" s="68">
        <v>24882328618</v>
      </c>
      <c r="N40" s="68"/>
      <c r="O40" s="68">
        <v>32194233481</v>
      </c>
      <c r="P40" s="248"/>
      <c r="Q40" s="273">
        <v>-7311904863</v>
      </c>
      <c r="R40" s="48"/>
      <c r="S40" s="35"/>
      <c r="T40" s="48"/>
      <c r="U40" s="35"/>
      <c r="V40" s="109"/>
      <c r="W40" s="109"/>
    </row>
    <row r="41" spans="1:23" ht="18.75">
      <c r="A41" s="387" t="s">
        <v>206</v>
      </c>
      <c r="B41" s="247"/>
      <c r="C41" s="383">
        <v>0</v>
      </c>
      <c r="D41" s="383"/>
      <c r="E41" s="365">
        <v>0</v>
      </c>
      <c r="F41" s="365"/>
      <c r="G41" s="365">
        <v>0</v>
      </c>
      <c r="H41" s="365"/>
      <c r="I41" s="384">
        <v>0</v>
      </c>
      <c r="J41" s="68"/>
      <c r="K41" s="248">
        <v>26800000</v>
      </c>
      <c r="L41" s="248"/>
      <c r="M41" s="68">
        <v>102011402189</v>
      </c>
      <c r="N41" s="68"/>
      <c r="O41" s="68">
        <v>118032968619</v>
      </c>
      <c r="P41" s="68"/>
      <c r="Q41" s="273">
        <v>-16021566430</v>
      </c>
      <c r="R41" s="48"/>
      <c r="S41" s="48"/>
      <c r="T41" s="48"/>
      <c r="U41" s="35"/>
      <c r="V41" s="293"/>
      <c r="W41" s="48"/>
    </row>
    <row r="42" spans="1:23" ht="19.5" thickBot="1">
      <c r="A42" s="388" t="s">
        <v>2</v>
      </c>
      <c r="B42" s="255"/>
      <c r="C42" s="281">
        <f>SUM(C8:C41)</f>
        <v>19260270</v>
      </c>
      <c r="D42" s="255"/>
      <c r="E42" s="281">
        <f>SUM(E8:E41)</f>
        <v>73125526846</v>
      </c>
      <c r="F42" s="31"/>
      <c r="G42" s="281">
        <f>SUM(G8:G41)</f>
        <v>73324628560</v>
      </c>
      <c r="H42" s="31"/>
      <c r="I42" s="281">
        <f>SUM(I8:I41)</f>
        <v>-199101714</v>
      </c>
      <c r="J42" s="31"/>
      <c r="K42" s="281">
        <f>SUM(K8:K41)</f>
        <v>176068033</v>
      </c>
      <c r="L42" s="31"/>
      <c r="M42" s="281">
        <f>SUM(M8:M41)</f>
        <v>1277071148745</v>
      </c>
      <c r="N42" s="31"/>
      <c r="O42" s="281">
        <f>SUM(O8:O41)</f>
        <v>1299815059923</v>
      </c>
      <c r="P42" s="31"/>
      <c r="Q42" s="281">
        <f>SUM(Q8:Q41)</f>
        <v>-22743911178</v>
      </c>
      <c r="R42" s="48"/>
      <c r="S42" s="207"/>
      <c r="T42" s="48"/>
      <c r="U42" s="48"/>
      <c r="V42" s="298"/>
    </row>
    <row r="43" spans="1:23" ht="21.75" thickTop="1">
      <c r="A43" s="389"/>
      <c r="B43" s="256"/>
      <c r="C43" s="257"/>
      <c r="D43" s="256"/>
      <c r="E43" s="257"/>
      <c r="F43" s="256"/>
      <c r="G43" s="257"/>
      <c r="H43" s="256"/>
      <c r="I43" s="257"/>
      <c r="J43" s="256"/>
      <c r="K43" s="257"/>
      <c r="L43" s="256"/>
      <c r="M43" s="257"/>
      <c r="N43" s="256"/>
      <c r="O43" s="258"/>
      <c r="P43" s="259"/>
      <c r="Q43" s="68"/>
      <c r="R43" s="48"/>
      <c r="S43" s="207"/>
      <c r="T43" s="48"/>
      <c r="U43" s="48"/>
      <c r="V43" s="48"/>
    </row>
    <row r="44" spans="1:23" ht="21" hidden="1">
      <c r="A44" s="389"/>
      <c r="B44" s="256"/>
      <c r="C44" s="257"/>
      <c r="D44" s="256"/>
      <c r="E44" s="257"/>
      <c r="F44" s="256"/>
      <c r="G44" s="257"/>
      <c r="H44" s="256"/>
      <c r="I44" s="205"/>
      <c r="J44" s="256"/>
      <c r="K44" s="205"/>
      <c r="L44" s="256"/>
      <c r="M44" s="205"/>
      <c r="N44" s="256"/>
      <c r="O44" s="205"/>
      <c r="P44" s="259"/>
      <c r="Q44" s="266"/>
      <c r="R44" s="48"/>
      <c r="S44" s="48"/>
    </row>
    <row r="45" spans="1:23">
      <c r="C45" s="48"/>
      <c r="G45" s="48"/>
      <c r="I45" s="48"/>
      <c r="M45" s="205"/>
      <c r="O45" s="48"/>
      <c r="Q45" s="335"/>
      <c r="R45" s="48"/>
      <c r="S45" s="335"/>
      <c r="U45" s="48"/>
    </row>
    <row r="46" spans="1:23">
      <c r="G46" s="48"/>
      <c r="I46" s="205"/>
      <c r="K46" s="205"/>
      <c r="M46" s="205"/>
      <c r="O46" s="205"/>
      <c r="Q46" s="205"/>
      <c r="R46" s="48"/>
      <c r="S46" s="48"/>
      <c r="U46" s="48"/>
    </row>
    <row r="47" spans="1:23">
      <c r="E47" s="48"/>
      <c r="G47" s="48"/>
      <c r="I47" s="266"/>
      <c r="K47" s="205"/>
      <c r="M47" s="205"/>
      <c r="O47" s="205"/>
      <c r="Q47" s="382"/>
      <c r="R47" s="48"/>
    </row>
    <row r="48" spans="1:23">
      <c r="G48" s="48"/>
      <c r="K48" s="48"/>
      <c r="M48" s="48"/>
      <c r="O48" s="48"/>
      <c r="Q48" s="382"/>
      <c r="R48" s="48"/>
      <c r="V48" s="48"/>
    </row>
    <row r="49" spans="7:21">
      <c r="G49" s="48"/>
      <c r="I49" s="205"/>
      <c r="K49" s="48"/>
      <c r="M49" s="48"/>
      <c r="O49" s="48"/>
      <c r="Q49" s="382"/>
      <c r="R49" s="48"/>
      <c r="U49" s="48"/>
    </row>
    <row r="50" spans="7:21">
      <c r="I50" s="207"/>
      <c r="M50" s="299"/>
      <c r="Q50" s="35"/>
      <c r="R50" s="48"/>
      <c r="U50" s="48"/>
    </row>
    <row r="51" spans="7:21">
      <c r="I51" s="48"/>
      <c r="M51" s="48"/>
      <c r="Q51" s="48"/>
      <c r="R51" s="48"/>
      <c r="T51" s="48"/>
      <c r="U51" s="48"/>
    </row>
    <row r="52" spans="7:21">
      <c r="M52" s="48"/>
      <c r="Q52" s="48"/>
      <c r="R52" s="48"/>
      <c r="S52" s="48"/>
      <c r="T52" s="48"/>
    </row>
    <row r="53" spans="7:21">
      <c r="G53" s="48"/>
      <c r="Q53" s="48"/>
      <c r="R53" s="48"/>
      <c r="S53" s="48"/>
      <c r="T53" s="48"/>
    </row>
    <row r="54" spans="7:21">
      <c r="G54" s="48"/>
      <c r="Q54" s="48"/>
      <c r="S54" s="48"/>
    </row>
    <row r="55" spans="7:21">
      <c r="I55" s="48"/>
      <c r="Q55" s="48"/>
      <c r="R55" s="48"/>
    </row>
    <row r="56" spans="7:21">
      <c r="I56" s="48"/>
      <c r="M56" s="48"/>
      <c r="Q56" s="48"/>
    </row>
    <row r="57" spans="7:21">
      <c r="I57" s="48"/>
    </row>
    <row r="58" spans="7:21">
      <c r="M58" s="48"/>
    </row>
  </sheetData>
  <sortState xmlns:xlrd2="http://schemas.microsoft.com/office/spreadsheetml/2017/richdata2" ref="A8:Q41">
    <sortCondition descending="1" ref="Q8:Q41"/>
  </sortState>
  <mergeCells count="5">
    <mergeCell ref="A1:Q1"/>
    <mergeCell ref="A2:Q2"/>
    <mergeCell ref="A3:Q3"/>
    <mergeCell ref="C6:I6"/>
    <mergeCell ref="K6:Q6"/>
  </mergeCells>
  <printOptions horizontalCentered="1"/>
  <pageMargins left="0" right="0" top="0" bottom="0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134"/>
  <sheetViews>
    <sheetView rightToLeft="1" zoomScaleNormal="100" zoomScaleSheetLayoutView="100" workbookViewId="0">
      <selection activeCell="X15" sqref="X15"/>
    </sheetView>
  </sheetViews>
  <sheetFormatPr defaultColWidth="9.140625" defaultRowHeight="15.75"/>
  <cols>
    <col min="1" max="1" width="1.5703125" style="32" customWidth="1"/>
    <col min="2" max="2" width="28" style="2" customWidth="1"/>
    <col min="3" max="3" width="0.42578125" style="2" customWidth="1"/>
    <col min="4" max="4" width="13.42578125" style="2" bestFit="1" customWidth="1"/>
    <col min="5" max="5" width="0.42578125" style="2" customWidth="1"/>
    <col min="6" max="6" width="14.28515625" style="2" customWidth="1"/>
    <col min="7" max="7" width="0.42578125" style="2" customWidth="1"/>
    <col min="8" max="8" width="12.85546875" style="60" bestFit="1" customWidth="1"/>
    <col min="9" max="9" width="0.42578125" style="2" customWidth="1"/>
    <col min="10" max="10" width="13.42578125" style="2" customWidth="1"/>
    <col min="11" max="11" width="0.42578125" style="32" customWidth="1"/>
    <col min="12" max="12" width="8.140625" style="2" customWidth="1"/>
    <col min="13" max="13" width="0.42578125" style="2" customWidth="1"/>
    <col min="14" max="14" width="14.7109375" style="2" bestFit="1" customWidth="1"/>
    <col min="15" max="15" width="0.42578125" style="2" customWidth="1"/>
    <col min="16" max="16" width="14.7109375" style="60" bestFit="1" customWidth="1"/>
    <col min="17" max="17" width="0.42578125" style="2" customWidth="1"/>
    <col min="18" max="18" width="15.140625" style="2" bestFit="1" customWidth="1"/>
    <col min="19" max="19" width="0.42578125" style="2" customWidth="1"/>
    <col min="20" max="20" width="14.7109375" style="2" bestFit="1" customWidth="1"/>
    <col min="21" max="21" width="0.42578125" style="32" customWidth="1"/>
    <col min="22" max="22" width="8.5703125" style="2" bestFit="1" customWidth="1"/>
    <col min="23" max="23" width="9.28515625" style="2" customWidth="1"/>
    <col min="24" max="24" width="17.28515625" style="2" bestFit="1" customWidth="1"/>
    <col min="25" max="25" width="19.7109375" style="2" bestFit="1" customWidth="1"/>
    <col min="26" max="26" width="11.42578125" style="2" bestFit="1" customWidth="1"/>
    <col min="27" max="27" width="12.28515625" style="2" bestFit="1" customWidth="1"/>
    <col min="28" max="16384" width="9.140625" style="2"/>
  </cols>
  <sheetData>
    <row r="1" spans="2:27" ht="17.100000000000001" customHeight="1">
      <c r="B1" s="404" t="str">
        <f>سهام!B1</f>
        <v xml:space="preserve">صندوق سهامی کارگزاری پارسیان 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</row>
    <row r="2" spans="2:27" s="52" customFormat="1" ht="18.75" customHeight="1">
      <c r="B2" s="404" t="s">
        <v>60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3" spans="2:27" ht="17.100000000000001" customHeight="1">
      <c r="B3" s="404" t="str">
        <f>سهام!B3</f>
        <v>برای ماه منتهی به 1402/10/27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</row>
    <row r="4" spans="2:27" ht="22.5" customHeight="1">
      <c r="B4" s="405" t="s">
        <v>65</v>
      </c>
      <c r="C4" s="405"/>
      <c r="D4" s="405"/>
      <c r="E4" s="405"/>
      <c r="F4" s="405"/>
      <c r="G4" s="405"/>
      <c r="H4" s="405"/>
      <c r="I4" s="12"/>
      <c r="J4" s="12"/>
      <c r="K4" s="12"/>
      <c r="L4" s="12"/>
      <c r="M4" s="12"/>
      <c r="N4" s="12"/>
      <c r="O4" s="12"/>
      <c r="P4" s="144"/>
      <c r="Q4" s="12"/>
      <c r="R4" s="12"/>
      <c r="S4" s="12"/>
      <c r="T4" s="12"/>
      <c r="U4" s="12"/>
      <c r="V4" s="12"/>
    </row>
    <row r="5" spans="2:27" ht="16.5" customHeight="1">
      <c r="B5" s="8"/>
      <c r="C5" s="1"/>
      <c r="D5" s="436" t="str">
        <f>'درآمد سود سهام'!I5</f>
        <v>طی ماه</v>
      </c>
      <c r="E5" s="436"/>
      <c r="F5" s="436"/>
      <c r="G5" s="436"/>
      <c r="H5" s="436"/>
      <c r="I5" s="436"/>
      <c r="J5" s="436"/>
      <c r="K5" s="436"/>
      <c r="L5" s="436"/>
      <c r="M5" s="1"/>
      <c r="N5" s="436" t="str">
        <f>'درآمد سود سهام'!O5</f>
        <v>از ابتدای سال مالی تا پایان ماه</v>
      </c>
      <c r="O5" s="436"/>
      <c r="P5" s="436"/>
      <c r="Q5" s="436"/>
      <c r="R5" s="436"/>
      <c r="S5" s="436"/>
      <c r="T5" s="436"/>
      <c r="U5" s="436"/>
      <c r="V5" s="436"/>
      <c r="X5" s="32"/>
      <c r="Y5" s="32"/>
      <c r="Z5" s="32"/>
    </row>
    <row r="6" spans="2:27" ht="11.25" customHeight="1">
      <c r="B6" s="439" t="s">
        <v>25</v>
      </c>
      <c r="C6" s="433"/>
      <c r="D6" s="430" t="s">
        <v>12</v>
      </c>
      <c r="E6" s="433"/>
      <c r="F6" s="430" t="s">
        <v>13</v>
      </c>
      <c r="G6" s="433"/>
      <c r="H6" s="430" t="s">
        <v>14</v>
      </c>
      <c r="I6" s="433"/>
      <c r="J6" s="435" t="s">
        <v>2</v>
      </c>
      <c r="K6" s="435"/>
      <c r="L6" s="435"/>
      <c r="M6" s="434"/>
      <c r="N6" s="430" t="s">
        <v>12</v>
      </c>
      <c r="O6" s="433"/>
      <c r="P6" s="430" t="s">
        <v>13</v>
      </c>
      <c r="Q6" s="437"/>
      <c r="R6" s="430" t="s">
        <v>14</v>
      </c>
      <c r="S6" s="437"/>
      <c r="T6" s="431" t="s">
        <v>2</v>
      </c>
      <c r="U6" s="431"/>
      <c r="V6" s="431"/>
      <c r="X6" s="32"/>
      <c r="Y6" s="60"/>
      <c r="Z6" s="60"/>
    </row>
    <row r="7" spans="2:27" ht="11.25" customHeight="1">
      <c r="B7" s="439"/>
      <c r="C7" s="433"/>
      <c r="D7" s="431"/>
      <c r="E7" s="433"/>
      <c r="F7" s="431"/>
      <c r="G7" s="433"/>
      <c r="H7" s="431"/>
      <c r="I7" s="433"/>
      <c r="J7" s="436"/>
      <c r="K7" s="436"/>
      <c r="L7" s="436"/>
      <c r="M7" s="434"/>
      <c r="N7" s="431"/>
      <c r="O7" s="433"/>
      <c r="P7" s="431"/>
      <c r="Q7" s="437"/>
      <c r="R7" s="431"/>
      <c r="S7" s="437"/>
      <c r="T7" s="432"/>
      <c r="U7" s="432"/>
      <c r="V7" s="432"/>
      <c r="X7" s="9"/>
      <c r="Y7" s="39"/>
      <c r="Z7" s="39"/>
    </row>
    <row r="8" spans="2:27" ht="27" customHeight="1">
      <c r="B8" s="440"/>
      <c r="C8" s="434"/>
      <c r="D8" s="432"/>
      <c r="E8" s="434"/>
      <c r="F8" s="432"/>
      <c r="G8" s="434"/>
      <c r="H8" s="432"/>
      <c r="I8" s="434"/>
      <c r="J8" s="23" t="s">
        <v>6</v>
      </c>
      <c r="K8"/>
      <c r="L8" s="24" t="s">
        <v>19</v>
      </c>
      <c r="M8" s="434"/>
      <c r="N8" s="432"/>
      <c r="O8" s="434"/>
      <c r="P8" s="432"/>
      <c r="Q8" s="438"/>
      <c r="R8" s="432"/>
      <c r="S8" s="438"/>
      <c r="T8" s="23" t="s">
        <v>6</v>
      </c>
      <c r="U8" s="113"/>
      <c r="V8" s="24" t="s">
        <v>19</v>
      </c>
      <c r="X8" s="9"/>
      <c r="Y8" s="39"/>
      <c r="Z8" s="39"/>
    </row>
    <row r="9" spans="2:27" s="65" customFormat="1" ht="18.75">
      <c r="B9" s="106" t="s">
        <v>75</v>
      </c>
      <c r="C9" s="67"/>
      <c r="D9" s="390">
        <f>SUMIFS('درآمد سود سهام'!M:M,'درآمد سود سهام'!A:A,B9)</f>
        <v>0</v>
      </c>
      <c r="E9" s="126"/>
      <c r="F9" s="68">
        <f>SUMIFS('درآمد ناشی از قیمت اوراق '!I:I,'درآمد ناشی از قیمت اوراق '!A:A,B9)</f>
        <v>7570626523</v>
      </c>
      <c r="G9" s="68"/>
      <c r="H9" s="365">
        <f>SUMIFS('درآمد ناشی از فروش'!I:I,'درآمد ناشی از فروش'!A:A,B9)</f>
        <v>0</v>
      </c>
      <c r="I9" s="68"/>
      <c r="J9" s="68">
        <f t="shared" ref="J9:J40" si="0">D9+F9+H9</f>
        <v>7570626523</v>
      </c>
      <c r="K9" s="68"/>
      <c r="L9" s="129">
        <f>J9/-درآمدها!$F$11</f>
        <v>0.60426630163761097</v>
      </c>
      <c r="M9" s="67"/>
      <c r="N9" s="68">
        <f>SUMIFS('درآمد سود سهام'!S:S,'درآمد سود سهام'!A:A,B9)</f>
        <v>6516256890</v>
      </c>
      <c r="O9" s="68"/>
      <c r="P9" s="68">
        <f>SUMIFS('درآمد ناشی از قیمت اوراق '!Q:Q,'درآمد ناشی از قیمت اوراق '!A:A,B9)</f>
        <v>38374366239</v>
      </c>
      <c r="Q9" s="68"/>
      <c r="R9" s="68">
        <f>SUMIFS('درآمد ناشی از فروش'!Q:Q,'درآمد ناشی از فروش'!A:A,B9)</f>
        <v>25987307476</v>
      </c>
      <c r="S9" s="126"/>
      <c r="T9" s="68">
        <f t="shared" ref="T9:T40" si="1">N9+P9+R9</f>
        <v>70877930605</v>
      </c>
      <c r="U9" s="68"/>
      <c r="V9" s="129">
        <f>T9/-درآمدها!$F$11</f>
        <v>5.6572788083381438</v>
      </c>
      <c r="X9" s="50"/>
      <c r="Y9" s="70"/>
      <c r="Z9" s="70"/>
      <c r="AA9" s="70"/>
    </row>
    <row r="10" spans="2:27" s="65" customFormat="1" ht="18.75">
      <c r="B10" s="51" t="s">
        <v>128</v>
      </c>
      <c r="C10" s="67"/>
      <c r="D10" s="390">
        <f>SUMIFS('درآمد سود سهام'!M:M,'درآمد سود سهام'!A:A,B10)</f>
        <v>0</v>
      </c>
      <c r="E10" s="126"/>
      <c r="F10" s="68">
        <f>SUMIFS('درآمد ناشی از قیمت اوراق '!I:I,'درآمد ناشی از قیمت اوراق '!A:A,B10)</f>
        <v>2941806024</v>
      </c>
      <c r="G10" s="68"/>
      <c r="H10" s="365">
        <f>SUMIFS('درآمد ناشی از فروش'!I:I,'درآمد ناشی از فروش'!A:A,B10)</f>
        <v>0</v>
      </c>
      <c r="I10" s="68"/>
      <c r="J10" s="68">
        <f t="shared" si="0"/>
        <v>2941806024</v>
      </c>
      <c r="K10" s="68"/>
      <c r="L10" s="129">
        <f>J10/-درآمدها!$F$11</f>
        <v>0.23480675487783867</v>
      </c>
      <c r="M10" s="67"/>
      <c r="N10" s="68">
        <f>SUMIFS('درآمد سود سهام'!S:S,'درآمد سود سهام'!A:A,B10)</f>
        <v>1946983250</v>
      </c>
      <c r="O10" s="68"/>
      <c r="P10" s="68">
        <f>SUMIFS('درآمد ناشی از قیمت اوراق '!Q:Q,'درآمد ناشی از قیمت اوراق '!A:A,B10)</f>
        <v>22001612431</v>
      </c>
      <c r="Q10" s="68"/>
      <c r="R10" s="68">
        <f>SUMIFS('درآمد ناشی از فروش'!Q:Q,'درآمد ناشی از فروش'!A:A,B10)</f>
        <v>6563981951</v>
      </c>
      <c r="S10" s="126"/>
      <c r="T10" s="68">
        <f t="shared" si="1"/>
        <v>30512577632</v>
      </c>
      <c r="U10" s="68"/>
      <c r="V10" s="129">
        <f>T10/-درآمدها!$F$11</f>
        <v>2.4354288754179421</v>
      </c>
      <c r="X10" s="50"/>
      <c r="Y10" s="70"/>
      <c r="Z10" s="70"/>
      <c r="AA10" s="70"/>
    </row>
    <row r="11" spans="2:27" s="65" customFormat="1" ht="18.75">
      <c r="B11" s="181" t="s">
        <v>177</v>
      </c>
      <c r="C11" s="67"/>
      <c r="D11" s="390">
        <f>SUMIFS('درآمد سود سهام'!M:M,'درآمد سود سهام'!A:A,B11)</f>
        <v>0</v>
      </c>
      <c r="E11" s="126"/>
      <c r="F11" s="68">
        <f>SUMIFS('درآمد ناشی از قیمت اوراق '!I:I,'درآمد ناشی از قیمت اوراق '!A:A,B11)</f>
        <v>7676054100</v>
      </c>
      <c r="G11" s="68"/>
      <c r="H11" s="365">
        <f>SUMIFS('درآمد ناشی از فروش'!I:I,'درآمد ناشی از فروش'!A:A,B11)</f>
        <v>0</v>
      </c>
      <c r="I11" s="68"/>
      <c r="J11" s="68">
        <f t="shared" si="0"/>
        <v>7676054100</v>
      </c>
      <c r="K11" s="68"/>
      <c r="L11" s="129">
        <f>J11/-درآمدها!$F$11</f>
        <v>0.6126812368944039</v>
      </c>
      <c r="M11" s="67"/>
      <c r="N11" s="68">
        <f>SUMIFS('درآمد سود سهام'!S:S,'درآمد سود سهام'!A:A,B11)</f>
        <v>953040000</v>
      </c>
      <c r="O11" s="68"/>
      <c r="P11" s="68">
        <f>SUMIFS('درآمد ناشی از قیمت اوراق '!Q:Q,'درآمد ناشی از قیمت اوراق '!A:A,B11)</f>
        <v>25203717000</v>
      </c>
      <c r="Q11" s="68"/>
      <c r="R11" s="365">
        <f>SUMIFS('درآمد ناشی از فروش'!Q:Q,'درآمد ناشی از فروش'!A:A,B11)</f>
        <v>0</v>
      </c>
      <c r="S11" s="126"/>
      <c r="T11" s="68">
        <f t="shared" si="1"/>
        <v>26156757000</v>
      </c>
      <c r="U11" s="68"/>
      <c r="V11" s="129">
        <f>T11/-درآمدها!$F$11</f>
        <v>2.0877594168996749</v>
      </c>
      <c r="X11" s="50"/>
      <c r="Y11" s="70"/>
      <c r="Z11" s="70"/>
      <c r="AA11" s="70"/>
    </row>
    <row r="12" spans="2:27" s="65" customFormat="1" ht="18.75">
      <c r="B12" s="51" t="s">
        <v>219</v>
      </c>
      <c r="C12" s="67"/>
      <c r="D12" s="390">
        <f>SUMIFS('درآمد سود سهام'!M:M,'درآمد سود سهام'!A:A,B12)</f>
        <v>0</v>
      </c>
      <c r="E12" s="126"/>
      <c r="F12" s="68">
        <f>SUMIFS('درآمد ناشی از قیمت اوراق '!I:I,'درآمد ناشی از قیمت اوراق '!A:A,B12)</f>
        <v>5014516680</v>
      </c>
      <c r="G12" s="68"/>
      <c r="H12" s="68">
        <f>SUMIFS('درآمد ناشی از فروش'!I:I,'درآمد ناشی از فروش'!A:A,B12)</f>
        <v>2223224475</v>
      </c>
      <c r="I12" s="68"/>
      <c r="J12" s="68">
        <f t="shared" si="0"/>
        <v>7237741155</v>
      </c>
      <c r="K12" s="68"/>
      <c r="L12" s="129">
        <f>J12/-درآمدها!$F$11</f>
        <v>0.57769631967118773</v>
      </c>
      <c r="M12" s="67"/>
      <c r="N12" s="365">
        <f>SUMIFS('درآمد سود سهام'!S:S,'درآمد سود سهام'!A:A,B12)</f>
        <v>0</v>
      </c>
      <c r="O12" s="68"/>
      <c r="P12" s="68">
        <f>SUMIFS('درآمد ناشی از قیمت اوراق '!Q:Q,'درآمد ناشی از قیمت اوراق '!A:A,B12)</f>
        <v>5014516680</v>
      </c>
      <c r="Q12" s="68"/>
      <c r="R12" s="68">
        <f>SUMIFS('درآمد ناشی از فروش'!Q:Q,'درآمد ناشی از فروش'!A:A,B12)</f>
        <v>2223224475</v>
      </c>
      <c r="S12" s="126"/>
      <c r="T12" s="68">
        <f t="shared" si="1"/>
        <v>7237741155</v>
      </c>
      <c r="U12" s="68"/>
      <c r="V12" s="129">
        <f>T12/-درآمدها!$F$11</f>
        <v>0.57769631967118773</v>
      </c>
      <c r="X12" s="50"/>
      <c r="Y12" s="70"/>
      <c r="Z12" s="70"/>
      <c r="AA12" s="70"/>
    </row>
    <row r="13" spans="2:27" s="65" customFormat="1" ht="18.75">
      <c r="B13" s="51" t="s">
        <v>82</v>
      </c>
      <c r="C13" s="67"/>
      <c r="D13" s="390">
        <f>SUMIFS('درآمد سود سهام'!M:M,'درآمد سود سهام'!A:A,B13)</f>
        <v>0</v>
      </c>
      <c r="E13" s="126"/>
      <c r="F13" s="68">
        <f>SUMIFS('درآمد ناشی از قیمت اوراق '!I:I,'درآمد ناشی از قیمت اوراق '!A:A,B13)</f>
        <v>10998437594</v>
      </c>
      <c r="G13" s="68"/>
      <c r="H13" s="365">
        <f>SUMIFS('درآمد ناشی از فروش'!I:I,'درآمد ناشی از فروش'!A:A,B13)</f>
        <v>0</v>
      </c>
      <c r="I13" s="68"/>
      <c r="J13" s="68">
        <f t="shared" si="0"/>
        <v>10998437594</v>
      </c>
      <c r="K13" s="68"/>
      <c r="L13" s="129">
        <f>J13/-درآمدها!$F$11</f>
        <v>0.87786462435144008</v>
      </c>
      <c r="M13" s="67"/>
      <c r="N13" s="365">
        <f>SUMIFS('درآمد سود سهام'!S:S,'درآمد سود سهام'!A:A,B13)</f>
        <v>0</v>
      </c>
      <c r="O13" s="68"/>
      <c r="P13" s="68">
        <f>SUMIFS('درآمد ناشی از قیمت اوراق '!Q:Q,'درآمد ناشی از قیمت اوراق '!A:A,B13)</f>
        <v>7187428823</v>
      </c>
      <c r="Q13" s="68"/>
      <c r="R13" s="365">
        <f>SUMIFS('درآمد ناشی از فروش'!Q:Q,'درآمد ناشی از فروش'!A:A,B13)</f>
        <v>0</v>
      </c>
      <c r="S13" s="126"/>
      <c r="T13" s="68">
        <f t="shared" si="1"/>
        <v>7187428823</v>
      </c>
      <c r="U13" s="68"/>
      <c r="V13" s="129">
        <f>T13/-درآمدها!$F$11</f>
        <v>0.57368052960519511</v>
      </c>
      <c r="X13" s="50"/>
      <c r="Y13" s="70"/>
      <c r="Z13" s="70"/>
      <c r="AA13" s="70"/>
    </row>
    <row r="14" spans="2:27" s="65" customFormat="1" ht="18.75">
      <c r="B14" s="51" t="s">
        <v>182</v>
      </c>
      <c r="C14" s="67"/>
      <c r="D14" s="390">
        <f>SUMIFS('درآمد سود سهام'!M:M,'درآمد سود سهام'!A:A,B14)</f>
        <v>0</v>
      </c>
      <c r="E14" s="126"/>
      <c r="F14" s="68">
        <f>SUMIFS('درآمد ناشی از قیمت اوراق '!I:I,'درآمد ناشی از قیمت اوراق '!A:A,B14)</f>
        <v>-1469008998</v>
      </c>
      <c r="G14" s="68"/>
      <c r="H14" s="365">
        <f>SUMIFS('درآمد ناشی از فروش'!I:I,'درآمد ناشی از فروش'!A:A,B14)</f>
        <v>0</v>
      </c>
      <c r="I14" s="68"/>
      <c r="J14" s="68">
        <f t="shared" si="0"/>
        <v>-1469008998</v>
      </c>
      <c r="K14" s="68"/>
      <c r="L14" s="129">
        <f>J14/-درآمدها!$F$11</f>
        <v>-0.11725220252208084</v>
      </c>
      <c r="M14" s="67"/>
      <c r="N14" s="365">
        <f>SUMIFS('درآمد سود سهام'!S:S,'درآمد سود سهام'!A:A,B14)</f>
        <v>0</v>
      </c>
      <c r="O14" s="68"/>
      <c r="P14" s="68">
        <f>SUMIFS('درآمد ناشی از قیمت اوراق '!Q:Q,'درآمد ناشی از قیمت اوراق '!A:A,B14)</f>
        <v>5962307956</v>
      </c>
      <c r="Q14" s="68"/>
      <c r="R14" s="365">
        <f>SUMIFS('درآمد ناشی از فروش'!Q:Q,'درآمد ناشی از فروش'!A:A,B14)</f>
        <v>0</v>
      </c>
      <c r="S14" s="126"/>
      <c r="T14" s="68">
        <f t="shared" si="1"/>
        <v>5962307956</v>
      </c>
      <c r="U14" s="68"/>
      <c r="V14" s="129">
        <f>T14/-درآمدها!$F$11</f>
        <v>0.47589479772262483</v>
      </c>
      <c r="X14" s="50"/>
      <c r="Y14" s="70"/>
      <c r="Z14" s="70"/>
      <c r="AA14" s="70"/>
    </row>
    <row r="15" spans="2:27" s="65" customFormat="1" ht="18.75">
      <c r="B15" s="51" t="s">
        <v>86</v>
      </c>
      <c r="C15" s="67"/>
      <c r="D15" s="390">
        <f>SUMIFS('درآمد سود سهام'!M:M,'درآمد سود سهام'!A:A,B15)</f>
        <v>0</v>
      </c>
      <c r="E15" s="126"/>
      <c r="F15" s="68">
        <f>SUMIFS('درآمد ناشی از قیمت اوراق '!I:I,'درآمد ناشی از قیمت اوراق '!A:A,B15)</f>
        <v>516707190</v>
      </c>
      <c r="G15" s="68"/>
      <c r="H15" s="365">
        <f>SUMIFS('درآمد ناشی از فروش'!I:I,'درآمد ناشی از فروش'!A:A,B15)</f>
        <v>0</v>
      </c>
      <c r="I15" s="68"/>
      <c r="J15" s="68">
        <f t="shared" si="0"/>
        <v>516707190</v>
      </c>
      <c r="K15" s="68"/>
      <c r="L15" s="129">
        <f>J15/-درآمدها!$F$11</f>
        <v>4.1242127290560884E-2</v>
      </c>
      <c r="M15" s="67"/>
      <c r="N15" s="365">
        <f>SUMIFS('درآمد سود سهام'!S:S,'درآمد سود سهام'!A:A,B15)</f>
        <v>0</v>
      </c>
      <c r="O15" s="68"/>
      <c r="P15" s="68">
        <f>SUMIFS('درآمد ناشی از قیمت اوراق '!Q:Q,'درآمد ناشی از قیمت اوراق '!A:A,B15)</f>
        <v>4646626600</v>
      </c>
      <c r="Q15" s="68"/>
      <c r="R15" s="365">
        <f>SUMIFS('درآمد ناشی از فروش'!Q:Q,'درآمد ناشی از فروش'!A:A,B15)</f>
        <v>0</v>
      </c>
      <c r="S15" s="126"/>
      <c r="T15" s="68">
        <f t="shared" si="1"/>
        <v>4646626600</v>
      </c>
      <c r="U15" s="68"/>
      <c r="V15" s="129">
        <f>T15/-درآمدها!$F$11</f>
        <v>0.37088078009695613</v>
      </c>
      <c r="X15" s="50"/>
      <c r="Y15" s="70"/>
      <c r="Z15" s="70"/>
      <c r="AA15" s="70"/>
    </row>
    <row r="16" spans="2:27" s="65" customFormat="1" ht="18.75">
      <c r="B16" s="51" t="s">
        <v>77</v>
      </c>
      <c r="C16" s="67"/>
      <c r="D16" s="390">
        <f>SUMIFS('درآمد سود سهام'!M:M,'درآمد سود سهام'!A:A,B16)</f>
        <v>0</v>
      </c>
      <c r="E16" s="126"/>
      <c r="F16" s="68">
        <f>SUMIFS('درآمد ناشی از قیمت اوراق '!I:I,'درآمد ناشی از قیمت اوراق '!A:A,B16)</f>
        <v>-875176590</v>
      </c>
      <c r="G16" s="68"/>
      <c r="H16" s="365">
        <f>SUMIFS('درآمد ناشی از فروش'!I:I,'درآمد ناشی از فروش'!A:A,B16)</f>
        <v>0</v>
      </c>
      <c r="I16" s="68"/>
      <c r="J16" s="68">
        <f t="shared" si="0"/>
        <v>-875176590</v>
      </c>
      <c r="K16" s="68"/>
      <c r="L16" s="129">
        <f>J16/-درآمدها!$F$11</f>
        <v>-6.9854155361180503E-2</v>
      </c>
      <c r="M16" s="67"/>
      <c r="N16" s="68">
        <f>SUMIFS('درآمد سود سهام'!S:S,'درآمد سود سهام'!A:A,B16)</f>
        <v>3038679000</v>
      </c>
      <c r="O16" s="68"/>
      <c r="P16" s="68">
        <f>SUMIFS('درآمد ناشی از قیمت اوراق '!Q:Q,'درآمد ناشی از قیمت اوراق '!A:A,B16)</f>
        <v>1443460418</v>
      </c>
      <c r="Q16" s="68"/>
      <c r="R16" s="365">
        <f>SUMIFS('درآمد ناشی از فروش'!Q:Q,'درآمد ناشی از فروش'!A:A,B16)</f>
        <v>0</v>
      </c>
      <c r="S16" s="126"/>
      <c r="T16" s="68">
        <f t="shared" si="1"/>
        <v>4482139418</v>
      </c>
      <c r="U16" s="68"/>
      <c r="V16" s="129">
        <f>T16/-درآمدها!$F$11</f>
        <v>0.35775187183131024</v>
      </c>
      <c r="X16" s="50"/>
      <c r="Y16" s="70"/>
      <c r="Z16" s="70"/>
      <c r="AA16" s="70"/>
    </row>
    <row r="17" spans="2:27" s="65" customFormat="1" ht="18.75">
      <c r="B17" s="51" t="s">
        <v>96</v>
      </c>
      <c r="C17" s="67"/>
      <c r="D17" s="390">
        <f>SUMIFS('درآمد سود سهام'!M:M,'درآمد سود سهام'!A:A,B17)</f>
        <v>0</v>
      </c>
      <c r="E17" s="126"/>
      <c r="F17" s="68">
        <f>SUMIFS('درآمد ناشی از قیمت اوراق '!I:I,'درآمد ناشی از قیمت اوراق '!A:A,B17)</f>
        <v>-407063475</v>
      </c>
      <c r="G17" s="68"/>
      <c r="H17" s="365">
        <f>SUMIFS('درآمد ناشی از فروش'!I:I,'درآمد ناشی از فروش'!A:A,B17)</f>
        <v>0</v>
      </c>
      <c r="I17" s="68"/>
      <c r="J17" s="68">
        <f t="shared" si="0"/>
        <v>-407063475</v>
      </c>
      <c r="K17" s="68"/>
      <c r="L17" s="129">
        <f>J17/-درآمدها!$F$11</f>
        <v>-3.2490671653491114E-2</v>
      </c>
      <c r="M17" s="67"/>
      <c r="N17" s="365">
        <f>SUMIFS('درآمد سود سهام'!S:S,'درآمد سود سهام'!A:A,B17)</f>
        <v>0</v>
      </c>
      <c r="O17" s="68"/>
      <c r="P17" s="68">
        <f>SUMIFS('درآمد ناشی از قیمت اوراق '!Q:Q,'درآمد ناشی از قیمت اوراق '!A:A,B17)</f>
        <v>4414126337</v>
      </c>
      <c r="Q17" s="68"/>
      <c r="R17" s="365">
        <f>SUMIFS('درآمد ناشی از فروش'!Q:Q,'درآمد ناشی از فروش'!A:A,B17)</f>
        <v>0</v>
      </c>
      <c r="S17" s="126"/>
      <c r="T17" s="68">
        <f t="shared" si="1"/>
        <v>4414126337</v>
      </c>
      <c r="U17" s="68"/>
      <c r="V17" s="129">
        <f>T17/-درآمدها!$F$11</f>
        <v>0.35232325733104519</v>
      </c>
      <c r="X17" s="50"/>
      <c r="Y17" s="70"/>
      <c r="Z17" s="70"/>
      <c r="AA17" s="70"/>
    </row>
    <row r="18" spans="2:27" s="65" customFormat="1" ht="18.75">
      <c r="B18" s="51" t="s">
        <v>139</v>
      </c>
      <c r="C18" s="67"/>
      <c r="D18" s="390">
        <f>SUMIFS('درآمد سود سهام'!M:M,'درآمد سود سهام'!A:A,B18)</f>
        <v>0</v>
      </c>
      <c r="E18" s="126"/>
      <c r="F18" s="68">
        <f>SUMIFS('درآمد ناشی از قیمت اوراق '!I:I,'درآمد ناشی از قیمت اوراق '!A:A,B18)</f>
        <v>103021950</v>
      </c>
      <c r="G18" s="68"/>
      <c r="H18" s="365">
        <f>SUMIFS('درآمد ناشی از فروش'!I:I,'درآمد ناشی از فروش'!A:A,B18)</f>
        <v>0</v>
      </c>
      <c r="I18" s="68"/>
      <c r="J18" s="68">
        <f t="shared" si="0"/>
        <v>103021950</v>
      </c>
      <c r="K18" s="68"/>
      <c r="L18" s="129">
        <f>J18/-درآمدها!$F$11</f>
        <v>8.2229248167067295E-3</v>
      </c>
      <c r="M18" s="67"/>
      <c r="N18" s="365">
        <f>SUMIFS('درآمد سود سهام'!S:S,'درآمد سود سهام'!A:A,B18)</f>
        <v>0</v>
      </c>
      <c r="O18" s="68"/>
      <c r="P18" s="68">
        <f>SUMIFS('درآمد ناشی از قیمت اوراق '!Q:Q,'درآمد ناشی از قیمت اوراق '!A:A,B18)</f>
        <v>4146614751</v>
      </c>
      <c r="Q18" s="68"/>
      <c r="R18" s="365">
        <f>SUMIFS('درآمد ناشی از فروش'!Q:Q,'درآمد ناشی از فروش'!A:A,B18)</f>
        <v>0</v>
      </c>
      <c r="S18" s="126"/>
      <c r="T18" s="68">
        <f t="shared" si="1"/>
        <v>4146614751</v>
      </c>
      <c r="U18" s="68"/>
      <c r="V18" s="129">
        <f>T18/-درآمدها!$F$11</f>
        <v>0.33097122837725451</v>
      </c>
      <c r="X18" s="50"/>
      <c r="Y18" s="70"/>
      <c r="Z18" s="70"/>
      <c r="AA18" s="70"/>
    </row>
    <row r="19" spans="2:27" s="65" customFormat="1" ht="18.75">
      <c r="B19" s="51" t="s">
        <v>108</v>
      </c>
      <c r="C19" s="67"/>
      <c r="D19" s="390">
        <f>SUMIFS('درآمد سود سهام'!M:M,'درآمد سود سهام'!A:A,B19)</f>
        <v>0</v>
      </c>
      <c r="E19" s="126"/>
      <c r="F19" s="68">
        <f>SUMIFS('درآمد ناشی از قیمت اوراق '!I:I,'درآمد ناشی از قیمت اوراق '!A:A,B19)</f>
        <v>-404280135</v>
      </c>
      <c r="G19" s="68"/>
      <c r="H19" s="365">
        <f>SUMIFS('درآمد ناشی از فروش'!I:I,'درآمد ناشی از فروش'!A:A,B19)</f>
        <v>0</v>
      </c>
      <c r="I19" s="68"/>
      <c r="J19" s="68">
        <f t="shared" si="0"/>
        <v>-404280135</v>
      </c>
      <c r="K19" s="68"/>
      <c r="L19" s="129">
        <f>J19/-درآمدها!$F$11</f>
        <v>-3.2268513214834767E-2</v>
      </c>
      <c r="M19" s="67"/>
      <c r="N19" s="68">
        <f>SUMIFS('درآمد سود سهام'!S:S,'درآمد سود سهام'!A:A,B19)</f>
        <v>3015000000</v>
      </c>
      <c r="O19" s="68"/>
      <c r="P19" s="68">
        <f>SUMIFS('درآمد ناشی از قیمت اوراق '!Q:Q,'درآمد ناشی از قیمت اوراق '!A:A,B19)</f>
        <v>99125320</v>
      </c>
      <c r="Q19" s="68"/>
      <c r="R19" s="365">
        <f>SUMIFS('درآمد ناشی از فروش'!Q:Q,'درآمد ناشی از فروش'!A:A,B19)</f>
        <v>0</v>
      </c>
      <c r="S19" s="126"/>
      <c r="T19" s="68">
        <f t="shared" si="1"/>
        <v>3114125320</v>
      </c>
      <c r="U19" s="68"/>
      <c r="V19" s="129">
        <f>T19/-درآمدها!$F$11</f>
        <v>0.24856080064649119</v>
      </c>
      <c r="X19" s="50"/>
      <c r="Y19" s="70"/>
      <c r="Z19" s="70"/>
      <c r="AA19" s="70"/>
    </row>
    <row r="20" spans="2:27" s="65" customFormat="1" ht="18.75">
      <c r="B20" s="344" t="s">
        <v>213</v>
      </c>
      <c r="C20" s="336"/>
      <c r="D20" s="126">
        <f>SUMIFS('درآمد سود سهام'!M:M,'درآمد سود سهام'!A:A,B20)</f>
        <v>3085705720</v>
      </c>
      <c r="E20" s="126"/>
      <c r="F20" s="365">
        <f>SUMIFS('درآمد ناشی از قیمت اوراق '!I:I,'درآمد ناشی از قیمت اوراق '!A:A,B20)</f>
        <v>0</v>
      </c>
      <c r="G20" s="68"/>
      <c r="H20" s="365">
        <f>SUMIFS('درآمد ناشی از فروش'!I:I,'درآمد ناشی از فروش'!A:A,B20)</f>
        <v>0</v>
      </c>
      <c r="I20" s="68"/>
      <c r="J20" s="68">
        <f t="shared" si="0"/>
        <v>3085705720</v>
      </c>
      <c r="K20" s="68"/>
      <c r="L20" s="129">
        <f>J20/-درآمدها!$F$11</f>
        <v>0.24629242741029367</v>
      </c>
      <c r="M20" s="67"/>
      <c r="N20" s="68">
        <f>SUMIFS('درآمد سود سهام'!S:S,'درآمد سود سهام'!A:A,B20)</f>
        <v>3085705720</v>
      </c>
      <c r="O20" s="68"/>
      <c r="P20" s="365">
        <f>SUMIFS('درآمد ناشی از قیمت اوراق '!Q:Q,'درآمد ناشی از قیمت اوراق '!A:A,B20)</f>
        <v>0</v>
      </c>
      <c r="Q20" s="68"/>
      <c r="R20" s="365">
        <f>SUMIFS('درآمد ناشی از فروش'!Q:Q,'درآمد ناشی از فروش'!A:A,B20)</f>
        <v>0</v>
      </c>
      <c r="S20" s="126"/>
      <c r="T20" s="68">
        <f t="shared" si="1"/>
        <v>3085705720</v>
      </c>
      <c r="U20" s="68"/>
      <c r="V20" s="129">
        <f>T20/-درآمدها!$F$11</f>
        <v>0.24629242741029367</v>
      </c>
      <c r="X20" s="50"/>
      <c r="Y20" s="70"/>
      <c r="Z20" s="70"/>
      <c r="AA20" s="70"/>
    </row>
    <row r="21" spans="2:27" s="65" customFormat="1" ht="18.75">
      <c r="B21" s="51" t="s">
        <v>154</v>
      </c>
      <c r="C21" s="67"/>
      <c r="D21" s="390">
        <f>SUMIFS('درآمد سود سهام'!M:M,'درآمد سود سهام'!A:A,B21)</f>
        <v>0</v>
      </c>
      <c r="E21" s="126"/>
      <c r="F21" s="68">
        <f>SUMIFS('درآمد ناشی از قیمت اوراق '!I:I,'درآمد ناشی از قیمت اوراق '!A:A,B21)</f>
        <v>-1019895300</v>
      </c>
      <c r="G21" s="68"/>
      <c r="H21" s="365">
        <f>SUMIFS('درآمد ناشی از فروش'!I:I,'درآمد ناشی از فروش'!A:A,B21)</f>
        <v>0</v>
      </c>
      <c r="I21" s="68"/>
      <c r="J21" s="68">
        <f t="shared" si="0"/>
        <v>-1019895300</v>
      </c>
      <c r="K21" s="68"/>
      <c r="L21" s="129">
        <f>J21/-درآمدها!$F$11</f>
        <v>-8.1405199307648071E-2</v>
      </c>
      <c r="M21" s="67"/>
      <c r="N21" s="68">
        <f>SUMIFS('درآمد سود سهام'!S:S,'درآمد سود سهام'!A:A,B21)</f>
        <v>4286400000</v>
      </c>
      <c r="O21" s="68"/>
      <c r="P21" s="68">
        <f>SUMIFS('درآمد ناشی از قیمت اوراق '!Q:Q,'درآمد ناشی از قیمت اوراق '!A:A,B21)</f>
        <v>-1475556022</v>
      </c>
      <c r="Q21" s="68"/>
      <c r="R21" s="365">
        <f>SUMIFS('درآمد ناشی از فروش'!Q:Q,'درآمد ناشی از فروش'!A:A,B21)</f>
        <v>0</v>
      </c>
      <c r="S21" s="126"/>
      <c r="T21" s="68">
        <f t="shared" si="1"/>
        <v>2810843978</v>
      </c>
      <c r="U21" s="68"/>
      <c r="V21" s="129">
        <f>T21/-درآمدها!$F$11</f>
        <v>0.22435372949732424</v>
      </c>
      <c r="X21" s="50"/>
      <c r="Y21" s="70"/>
      <c r="Z21" s="70"/>
      <c r="AA21" s="70"/>
    </row>
    <row r="22" spans="2:27" s="65" customFormat="1" ht="18.75">
      <c r="B22" s="51" t="s">
        <v>141</v>
      </c>
      <c r="C22" s="67"/>
      <c r="D22" s="390">
        <f>SUMIFS('درآمد سود سهام'!M:M,'درآمد سود سهام'!A:A,B22)</f>
        <v>0</v>
      </c>
      <c r="E22" s="126"/>
      <c r="F22" s="68">
        <f>SUMIFS('درآمد ناشی از قیمت اوراق '!I:I,'درآمد ناشی از قیمت اوراق '!A:A,B22)</f>
        <v>139698379</v>
      </c>
      <c r="G22" s="68"/>
      <c r="H22" s="365">
        <f>SUMIFS('درآمد ناشی از فروش'!I:I,'درآمد ناشی از فروش'!A:A,B22)</f>
        <v>0</v>
      </c>
      <c r="I22" s="68"/>
      <c r="J22" s="68">
        <f t="shared" si="0"/>
        <v>139698379</v>
      </c>
      <c r="K22" s="68"/>
      <c r="L22" s="129">
        <f>J22/-درآمدها!$F$11</f>
        <v>1.115033512307622E-2</v>
      </c>
      <c r="M22" s="67"/>
      <c r="N22" s="365">
        <f>SUMIFS('درآمد سود سهام'!S:S,'درآمد سود سهام'!A:A,B22)</f>
        <v>0</v>
      </c>
      <c r="O22" s="68"/>
      <c r="P22" s="68">
        <f>SUMIFS('درآمد ناشی از قیمت اوراق '!Q:Q,'درآمد ناشی از قیمت اوراق '!A:A,B22)</f>
        <v>2598444745</v>
      </c>
      <c r="Q22" s="68"/>
      <c r="R22" s="365">
        <f>SUMIFS('درآمد ناشی از فروش'!Q:Q,'درآمد ناشی از فروش'!A:A,B22)</f>
        <v>0</v>
      </c>
      <c r="S22" s="126"/>
      <c r="T22" s="68">
        <f t="shared" si="1"/>
        <v>2598444745</v>
      </c>
      <c r="U22" s="68"/>
      <c r="V22" s="129">
        <f>T22/-درآمدها!$F$11</f>
        <v>0.20740061490295697</v>
      </c>
      <c r="X22" s="50"/>
      <c r="Y22" s="70"/>
      <c r="Z22" s="70"/>
      <c r="AA22" s="70"/>
    </row>
    <row r="23" spans="2:27" s="65" customFormat="1" ht="18.75">
      <c r="B23" s="51" t="s">
        <v>131</v>
      </c>
      <c r="C23" s="67"/>
      <c r="D23" s="390">
        <f>SUMIFS('درآمد سود سهام'!M:M,'درآمد سود سهام'!A:A,B23)</f>
        <v>0</v>
      </c>
      <c r="E23" s="126"/>
      <c r="F23" s="68">
        <f>SUMIFS('درآمد ناشی از قیمت اوراق '!I:I,'درآمد ناشی از قیمت اوراق '!A:A,B23)</f>
        <v>-330266914</v>
      </c>
      <c r="G23" s="68"/>
      <c r="H23" s="365">
        <f>SUMIFS('درآمد ناشی از فروش'!I:I,'درآمد ناشی از فروش'!A:A,B23)</f>
        <v>0</v>
      </c>
      <c r="I23" s="68"/>
      <c r="J23" s="68">
        <f t="shared" si="0"/>
        <v>-330266914</v>
      </c>
      <c r="K23" s="68"/>
      <c r="L23" s="129">
        <f>J23/-درآمدها!$F$11</f>
        <v>-2.6360984268573317E-2</v>
      </c>
      <c r="M23" s="67"/>
      <c r="N23" s="365">
        <f>SUMIFS('درآمد سود سهام'!S:S,'درآمد سود سهام'!A:A,B23)</f>
        <v>0</v>
      </c>
      <c r="O23" s="68"/>
      <c r="P23" s="68">
        <f>SUMIFS('درآمد ناشی از قیمت اوراق '!Q:Q,'درآمد ناشی از قیمت اوراق '!A:A,B23)</f>
        <v>2528473212</v>
      </c>
      <c r="Q23" s="68"/>
      <c r="R23" s="365">
        <f>SUMIFS('درآمد ناشی از فروش'!Q:Q,'درآمد ناشی از فروش'!A:A,B23)</f>
        <v>0</v>
      </c>
      <c r="S23" s="126"/>
      <c r="T23" s="68">
        <f t="shared" si="1"/>
        <v>2528473212</v>
      </c>
      <c r="U23" s="68"/>
      <c r="V23" s="129">
        <f>T23/-درآمدها!$F$11</f>
        <v>0.20181568222435098</v>
      </c>
      <c r="X23" s="50"/>
      <c r="Y23" s="70"/>
      <c r="Z23" s="70"/>
      <c r="AA23" s="70"/>
    </row>
    <row r="24" spans="2:27" s="65" customFormat="1" ht="18.75">
      <c r="B24" s="51" t="s">
        <v>155</v>
      </c>
      <c r="C24" s="67"/>
      <c r="D24" s="390">
        <f>SUMIFS('درآمد سود سهام'!M:M,'درآمد سود سهام'!A:A,B24)</f>
        <v>0</v>
      </c>
      <c r="E24" s="126"/>
      <c r="F24" s="68">
        <f>SUMIFS('درآمد ناشی از قیمت اوراق '!I:I,'درآمد ناشی از قیمت اوراق '!A:A,B24)</f>
        <v>1007012412</v>
      </c>
      <c r="G24" s="68"/>
      <c r="H24" s="365">
        <f>SUMIFS('درآمد ناشی از فروش'!I:I,'درآمد ناشی از فروش'!A:A,B24)</f>
        <v>0</v>
      </c>
      <c r="I24" s="68"/>
      <c r="J24" s="68">
        <f t="shared" si="0"/>
        <v>1007012412</v>
      </c>
      <c r="K24" s="68"/>
      <c r="L24" s="129">
        <f>J24/-درآمدها!$F$11</f>
        <v>8.0376923105867248E-2</v>
      </c>
      <c r="M24" s="67"/>
      <c r="N24" s="365">
        <f>SUMIFS('درآمد سود سهام'!S:S,'درآمد سود سهام'!A:A,B24)</f>
        <v>0</v>
      </c>
      <c r="O24" s="68"/>
      <c r="P24" s="68">
        <f>SUMIFS('درآمد ناشی از قیمت اوراق '!Q:Q,'درآمد ناشی از قیمت اوراق '!A:A,B24)</f>
        <v>2124583417</v>
      </c>
      <c r="Q24" s="68"/>
      <c r="R24" s="365">
        <f>SUMIFS('درآمد ناشی از فروش'!Q:Q,'درآمد ناشی از فروش'!A:A,B24)</f>
        <v>0</v>
      </c>
      <c r="S24" s="126"/>
      <c r="T24" s="68">
        <f t="shared" si="1"/>
        <v>2124583417</v>
      </c>
      <c r="U24" s="68"/>
      <c r="V24" s="129">
        <f>T24/-درآمدها!$F$11</f>
        <v>0.16957832486002139</v>
      </c>
      <c r="X24" s="50"/>
      <c r="Y24" s="70"/>
      <c r="Z24" s="70"/>
      <c r="AA24" s="70"/>
    </row>
    <row r="25" spans="2:27" s="65" customFormat="1" ht="18.75">
      <c r="B25" s="51" t="s">
        <v>100</v>
      </c>
      <c r="C25" s="67"/>
      <c r="D25" s="390">
        <f>SUMIFS('درآمد سود سهام'!M:M,'درآمد سود سهام'!A:A,B25)</f>
        <v>0</v>
      </c>
      <c r="E25" s="126"/>
      <c r="F25" s="68">
        <f>SUMIFS('درآمد ناشی از قیمت اوراق '!I:I,'درآمد ناشی از قیمت اوراق '!A:A,B25)</f>
        <v>-346406544</v>
      </c>
      <c r="G25" s="68"/>
      <c r="H25" s="365">
        <f>SUMIFS('درآمد ناشی از فروش'!I:I,'درآمد ناشی از فروش'!A:A,B25)</f>
        <v>0</v>
      </c>
      <c r="I25" s="68"/>
      <c r="J25" s="68">
        <f t="shared" si="0"/>
        <v>-346406544</v>
      </c>
      <c r="K25" s="68"/>
      <c r="L25" s="129">
        <f>J25/-درآمدها!$F$11</f>
        <v>-2.7649204536773098E-2</v>
      </c>
      <c r="M25" s="67"/>
      <c r="N25" s="365">
        <f>SUMIFS('درآمد سود سهام'!S:S,'درآمد سود سهام'!A:A,B25)</f>
        <v>0</v>
      </c>
      <c r="O25" s="68"/>
      <c r="P25" s="68">
        <f>SUMIFS('درآمد ناشی از قیمت اوراق '!Q:Q,'درآمد ناشی از قیمت اوراق '!A:A,B25)</f>
        <v>1874560947</v>
      </c>
      <c r="Q25" s="68"/>
      <c r="R25" s="365">
        <f>SUMIFS('درآمد ناشی از فروش'!Q:Q,'درآمد ناشی از فروش'!A:A,B25)</f>
        <v>0</v>
      </c>
      <c r="S25" s="126"/>
      <c r="T25" s="68">
        <f t="shared" si="1"/>
        <v>1874560947</v>
      </c>
      <c r="U25" s="68"/>
      <c r="V25" s="129">
        <f>T25/-درآمدها!$F$11</f>
        <v>0.14962222838449055</v>
      </c>
      <c r="X25" s="50"/>
      <c r="Y25" s="70"/>
      <c r="Z25" s="70"/>
      <c r="AA25" s="70"/>
    </row>
    <row r="26" spans="2:27" s="65" customFormat="1" ht="18.75">
      <c r="B26" s="51" t="s">
        <v>144</v>
      </c>
      <c r="C26" s="67"/>
      <c r="D26" s="390">
        <f>SUMIFS('درآمد سود سهام'!M:M,'درآمد سود سهام'!A:A,B26)</f>
        <v>0</v>
      </c>
      <c r="E26" s="126"/>
      <c r="F26" s="68">
        <f>SUMIFS('درآمد ناشی از قیمت اوراق '!I:I,'درآمد ناشی از قیمت اوراق '!A:A,B26)</f>
        <v>797725125</v>
      </c>
      <c r="G26" s="68"/>
      <c r="H26" s="365">
        <f>SUMIFS('درآمد ناشی از فروش'!I:I,'درآمد ناشی از فروش'!A:A,B26)</f>
        <v>0</v>
      </c>
      <c r="I26" s="68"/>
      <c r="J26" s="68">
        <f t="shared" si="0"/>
        <v>797725125</v>
      </c>
      <c r="K26" s="68"/>
      <c r="L26" s="129">
        <f>J26/-درآمدها!$F$11</f>
        <v>6.3672195364900167E-2</v>
      </c>
      <c r="M26" s="67"/>
      <c r="N26" s="365">
        <f>SUMIFS('درآمد سود سهام'!S:S,'درآمد سود سهام'!A:A,B26)</f>
        <v>0</v>
      </c>
      <c r="O26" s="68"/>
      <c r="P26" s="68">
        <f>SUMIFS('درآمد ناشی از قیمت اوراق '!Q:Q,'درآمد ناشی از قیمت اوراق '!A:A,B26)</f>
        <v>1858101945</v>
      </c>
      <c r="Q26" s="68"/>
      <c r="R26" s="365">
        <f>SUMIFS('درآمد ناشی از فروش'!Q:Q,'درآمد ناشی از فروش'!A:A,B26)</f>
        <v>0</v>
      </c>
      <c r="S26" s="126"/>
      <c r="T26" s="68">
        <f t="shared" si="1"/>
        <v>1858101945</v>
      </c>
      <c r="U26" s="68"/>
      <c r="V26" s="129">
        <f>T26/-درآمدها!$F$11</f>
        <v>0.14830851673368192</v>
      </c>
      <c r="X26" s="50"/>
      <c r="Y26" s="70"/>
      <c r="Z26" s="70"/>
      <c r="AA26" s="70"/>
    </row>
    <row r="27" spans="2:27" s="65" customFormat="1" ht="18.75">
      <c r="B27" s="51" t="s">
        <v>152</v>
      </c>
      <c r="C27" s="67"/>
      <c r="D27" s="390">
        <f>SUMIFS('درآمد سود سهام'!M:M,'درآمد سود سهام'!A:A,B27)</f>
        <v>0</v>
      </c>
      <c r="E27" s="126"/>
      <c r="F27" s="68">
        <f>SUMIFS('درآمد ناشی از قیمت اوراق '!I:I,'درآمد ناشی از قیمت اوراق '!A:A,B27)</f>
        <v>-1071585900</v>
      </c>
      <c r="G27" s="68"/>
      <c r="H27" s="365">
        <f>SUMIFS('درآمد ناشی از فروش'!I:I,'درآمد ناشی از فروش'!A:A,B27)</f>
        <v>0</v>
      </c>
      <c r="I27" s="68"/>
      <c r="J27" s="68">
        <f t="shared" si="0"/>
        <v>-1071585900</v>
      </c>
      <c r="K27" s="68"/>
      <c r="L27" s="129">
        <f>J27/-درآمدها!$F$11</f>
        <v>-8.5530998882694567E-2</v>
      </c>
      <c r="M27" s="67"/>
      <c r="N27" s="365">
        <f>SUMIFS('درآمد سود سهام'!S:S,'درآمد سود سهام'!A:A,B27)</f>
        <v>0</v>
      </c>
      <c r="O27" s="68"/>
      <c r="P27" s="68">
        <f>SUMIFS('درآمد ناشی از قیمت اوراق '!Q:Q,'درآمد ناشی از قیمت اوراق '!A:A,B27)</f>
        <v>1804960303</v>
      </c>
      <c r="Q27" s="68"/>
      <c r="R27" s="365">
        <f>SUMIFS('درآمد ناشی از فروش'!Q:Q,'درآمد ناشی از فروش'!A:A,B27)</f>
        <v>0</v>
      </c>
      <c r="S27" s="126"/>
      <c r="T27" s="68">
        <f t="shared" si="1"/>
        <v>1804960303</v>
      </c>
      <c r="U27" s="68"/>
      <c r="V27" s="129">
        <f>T27/-درآمدها!$F$11</f>
        <v>0.14406689903180048</v>
      </c>
      <c r="X27" s="50"/>
      <c r="Y27" s="70"/>
      <c r="Z27" s="70"/>
      <c r="AA27" s="70"/>
    </row>
    <row r="28" spans="2:27" s="65" customFormat="1" ht="18.75">
      <c r="B28" s="51" t="s">
        <v>164</v>
      </c>
      <c r="C28" s="67"/>
      <c r="D28" s="390">
        <f>SUMIFS('درآمد سود سهام'!M:M,'درآمد سود سهام'!A:A,B28)</f>
        <v>0</v>
      </c>
      <c r="E28" s="126"/>
      <c r="F28" s="68">
        <f>SUMIFS('درآمد ناشی از قیمت اوراق '!I:I,'درآمد ناشی از قیمت اوراق '!A:A,B28)</f>
        <v>-582339341</v>
      </c>
      <c r="G28" s="68"/>
      <c r="H28" s="365">
        <f>SUMIFS('درآمد ناشی از فروش'!I:I,'درآمد ناشی از فروش'!A:A,B28)</f>
        <v>0</v>
      </c>
      <c r="I28" s="68"/>
      <c r="J28" s="68">
        <f t="shared" si="0"/>
        <v>-582339341</v>
      </c>
      <c r="K28" s="68"/>
      <c r="L28" s="129">
        <f>J28/-درآمدها!$F$11</f>
        <v>-4.6480702596422827E-2</v>
      </c>
      <c r="M28" s="67"/>
      <c r="N28" s="365">
        <f>SUMIFS('درآمد سود سهام'!S:S,'درآمد سود سهام'!A:A,B28)</f>
        <v>0</v>
      </c>
      <c r="O28" s="68"/>
      <c r="P28" s="68">
        <f>SUMIFS('درآمد ناشی از قیمت اوراق '!Q:Q,'درآمد ناشی از قیمت اوراق '!A:A,B28)</f>
        <v>1732920389</v>
      </c>
      <c r="Q28" s="68"/>
      <c r="R28" s="365">
        <f>SUMIFS('درآمد ناشی از فروش'!Q:Q,'درآمد ناشی از فروش'!A:A,B28)</f>
        <v>0</v>
      </c>
      <c r="S28" s="126"/>
      <c r="T28" s="68">
        <f t="shared" si="1"/>
        <v>1732920389</v>
      </c>
      <c r="U28" s="68"/>
      <c r="V28" s="129">
        <f>T28/-درآمدها!$F$11</f>
        <v>0.13831687394856318</v>
      </c>
      <c r="X28" s="50"/>
      <c r="Y28" s="70"/>
      <c r="Z28" s="70"/>
      <c r="AA28" s="70"/>
    </row>
    <row r="29" spans="2:27" s="65" customFormat="1" ht="18.75">
      <c r="B29" s="51" t="s">
        <v>176</v>
      </c>
      <c r="C29" s="67"/>
      <c r="D29" s="390">
        <f>SUMIFS('درآمد سود سهام'!M:M,'درآمد سود سهام'!A:A,B29)</f>
        <v>0</v>
      </c>
      <c r="E29" s="126"/>
      <c r="F29" s="68">
        <f>SUMIFS('درآمد ناشی از قیمت اوراق '!I:I,'درآمد ناشی از قیمت اوراق '!A:A,B29)</f>
        <v>1016346541</v>
      </c>
      <c r="G29" s="68"/>
      <c r="H29" s="365">
        <f>SUMIFS('درآمد ناشی از فروش'!I:I,'درآمد ناشی از فروش'!A:A,B29)</f>
        <v>0</v>
      </c>
      <c r="I29" s="68"/>
      <c r="J29" s="68">
        <f t="shared" si="0"/>
        <v>1016346541</v>
      </c>
      <c r="K29" s="68"/>
      <c r="L29" s="129">
        <f>J29/-درآمدها!$F$11</f>
        <v>8.112194725845262E-2</v>
      </c>
      <c r="M29" s="67"/>
      <c r="N29" s="365">
        <f>SUMIFS('درآمد سود سهام'!S:S,'درآمد سود سهام'!A:A,B29)</f>
        <v>0</v>
      </c>
      <c r="O29" s="68"/>
      <c r="P29" s="68">
        <f>SUMIFS('درآمد ناشی از قیمت اوراق '!Q:Q,'درآمد ناشی از قیمت اوراق '!A:A,B29)</f>
        <v>1692468760</v>
      </c>
      <c r="Q29" s="68"/>
      <c r="R29" s="365">
        <f>SUMIFS('درآمد ناشی از فروش'!Q:Q,'درآمد ناشی از فروش'!A:A,B29)</f>
        <v>0</v>
      </c>
      <c r="S29" s="126"/>
      <c r="T29" s="68">
        <f t="shared" si="1"/>
        <v>1692468760</v>
      </c>
      <c r="U29" s="68"/>
      <c r="V29" s="129">
        <f>T29/-درآمدها!$F$11</f>
        <v>0.13508813770371134</v>
      </c>
      <c r="X29" s="50"/>
      <c r="Y29" s="70"/>
      <c r="Z29" s="70"/>
      <c r="AA29" s="70"/>
    </row>
    <row r="30" spans="2:27" s="65" customFormat="1" ht="18.75">
      <c r="B30" s="106" t="s">
        <v>181</v>
      </c>
      <c r="C30" s="67"/>
      <c r="D30" s="390">
        <f>SUMIFS('درآمد سود سهام'!M:M,'درآمد سود سهام'!A:A,B30)</f>
        <v>0</v>
      </c>
      <c r="E30" s="126"/>
      <c r="F30" s="365">
        <f>SUMIFS('درآمد ناشی از قیمت اوراق '!I:I,'درآمد ناشی از قیمت اوراق '!A:A,B30)</f>
        <v>0</v>
      </c>
      <c r="G30" s="68"/>
      <c r="H30" s="68">
        <f>SUMIFS('درآمد ناشی از فروش'!I:I,'درآمد ناشی از فروش'!A:A,B30)</f>
        <v>1578235257</v>
      </c>
      <c r="I30" s="68"/>
      <c r="J30" s="68">
        <f t="shared" si="0"/>
        <v>1578235257</v>
      </c>
      <c r="K30" s="68"/>
      <c r="L30" s="129">
        <f>J30/-درآمدها!$F$11</f>
        <v>0.12597033798512669</v>
      </c>
      <c r="M30" s="67"/>
      <c r="N30" s="365">
        <f>SUMIFS('درآمد سود سهام'!S:S,'درآمد سود سهام'!A:A,B30)</f>
        <v>0</v>
      </c>
      <c r="O30" s="68"/>
      <c r="P30" s="365">
        <f>SUMIFS('درآمد ناشی از قیمت اوراق '!Q:Q,'درآمد ناشی از قیمت اوراق '!A:A,B30)</f>
        <v>0</v>
      </c>
      <c r="Q30" s="68"/>
      <c r="R30" s="68">
        <f>SUMIFS('درآمد ناشی از فروش'!Q:Q,'درآمد ناشی از فروش'!A:A,B30)</f>
        <v>1578235257</v>
      </c>
      <c r="S30" s="126"/>
      <c r="T30" s="68">
        <f t="shared" si="1"/>
        <v>1578235257</v>
      </c>
      <c r="U30" s="68"/>
      <c r="V30" s="129">
        <f>T30/-درآمدها!$F$11</f>
        <v>0.12597033798512669</v>
      </c>
      <c r="X30" s="50"/>
      <c r="Y30" s="70"/>
      <c r="Z30" s="70"/>
      <c r="AA30" s="70"/>
    </row>
    <row r="31" spans="2:27" s="65" customFormat="1" ht="18.75">
      <c r="B31" s="51" t="s">
        <v>220</v>
      </c>
      <c r="C31" s="67"/>
      <c r="D31" s="390">
        <f>SUMIFS('درآمد سود سهام'!M:M,'درآمد سود سهام'!A:A,B31)</f>
        <v>0</v>
      </c>
      <c r="E31" s="126"/>
      <c r="F31" s="68">
        <f>SUMIFS('درآمد ناشی از قیمت اوراق '!I:I,'درآمد ناشی از قیمت اوراق '!A:A,B31)</f>
        <v>1013792724</v>
      </c>
      <c r="G31" s="68"/>
      <c r="H31" s="365">
        <f>SUMIFS('درآمد ناشی از فروش'!I:I,'درآمد ناشی از فروش'!A:A,B31)</f>
        <v>0</v>
      </c>
      <c r="I31" s="68"/>
      <c r="J31" s="68">
        <f t="shared" si="0"/>
        <v>1013792724</v>
      </c>
      <c r="K31" s="68"/>
      <c r="L31" s="129">
        <f>J31/-درآمدها!$F$11</f>
        <v>8.0918108705730338E-2</v>
      </c>
      <c r="M31" s="67"/>
      <c r="N31" s="365">
        <f>SUMIFS('درآمد سود سهام'!S:S,'درآمد سود سهام'!A:A,B31)</f>
        <v>0</v>
      </c>
      <c r="O31" s="68"/>
      <c r="P31" s="68">
        <f>SUMIFS('درآمد ناشی از قیمت اوراق '!Q:Q,'درآمد ناشی از قیمت اوراق '!A:A,B31)</f>
        <v>1013792724</v>
      </c>
      <c r="Q31" s="68"/>
      <c r="R31" s="365">
        <f>SUMIFS('درآمد ناشی از فروش'!Q:Q,'درآمد ناشی از فروش'!A:A,B31)</f>
        <v>0</v>
      </c>
      <c r="S31" s="126"/>
      <c r="T31" s="68">
        <f t="shared" si="1"/>
        <v>1013792724</v>
      </c>
      <c r="U31" s="68"/>
      <c r="V31" s="129">
        <f>T31/-درآمدها!$F$11</f>
        <v>8.0918108705730338E-2</v>
      </c>
      <c r="X31" s="50"/>
      <c r="Y31" s="70"/>
      <c r="Z31" s="70"/>
      <c r="AA31" s="70"/>
    </row>
    <row r="32" spans="2:27" s="65" customFormat="1" ht="18.75">
      <c r="B32" s="51" t="s">
        <v>153</v>
      </c>
      <c r="C32" s="67"/>
      <c r="D32" s="390">
        <f>SUMIFS('درآمد سود سهام'!M:M,'درآمد سود سهام'!A:A,B32)</f>
        <v>0</v>
      </c>
      <c r="E32" s="126"/>
      <c r="F32" s="68">
        <f>SUMIFS('درآمد ناشی از قیمت اوراق '!I:I,'درآمد ناشی از قیمت اوراق '!A:A,B32)</f>
        <v>-1280058066</v>
      </c>
      <c r="G32" s="68"/>
      <c r="H32" s="365">
        <f>SUMIFS('درآمد ناشی از فروش'!I:I,'درآمد ناشی از فروش'!A:A,B32)</f>
        <v>0</v>
      </c>
      <c r="I32" s="68"/>
      <c r="J32" s="68">
        <f t="shared" si="0"/>
        <v>-1280058066</v>
      </c>
      <c r="K32" s="68"/>
      <c r="L32" s="129">
        <f>J32/-درآمدها!$F$11</f>
        <v>-0.10217066593805514</v>
      </c>
      <c r="M32" s="67"/>
      <c r="N32" s="365">
        <f>SUMIFS('درآمد سود سهام'!S:S,'درآمد سود سهام'!A:A,B32)</f>
        <v>0</v>
      </c>
      <c r="O32" s="68"/>
      <c r="P32" s="68">
        <f>SUMIFS('درآمد ناشی از قیمت اوراق '!Q:Q,'درآمد ناشی از قیمت اوراق '!A:A,B32)</f>
        <v>935462561</v>
      </c>
      <c r="Q32" s="68"/>
      <c r="R32" s="365">
        <f>SUMIFS('درآمد ناشی از فروش'!Q:Q,'درآمد ناشی از فروش'!A:A,B32)</f>
        <v>0</v>
      </c>
      <c r="S32" s="126"/>
      <c r="T32" s="68">
        <f t="shared" si="1"/>
        <v>935462561</v>
      </c>
      <c r="U32" s="68"/>
      <c r="V32" s="129">
        <f>T32/-درآمدها!$F$11</f>
        <v>7.4666013484960561E-2</v>
      </c>
      <c r="X32" s="50"/>
      <c r="Y32" s="70"/>
      <c r="Z32" s="70"/>
      <c r="AA32" s="70"/>
    </row>
    <row r="33" spans="2:27" s="65" customFormat="1" ht="18.75">
      <c r="B33" s="128" t="s">
        <v>224</v>
      </c>
      <c r="C33" s="67"/>
      <c r="D33" s="390">
        <f>SUMIFS('درآمد سود سهام'!M:M,'درآمد سود سهام'!A:A,B33)</f>
        <v>0</v>
      </c>
      <c r="E33" s="126"/>
      <c r="F33" s="365">
        <f>SUMIFS('درآمد ناشی از قیمت اوراق '!I:I,'درآمد ناشی از قیمت اوراق '!A:A,B33)</f>
        <v>0</v>
      </c>
      <c r="G33" s="68"/>
      <c r="H33" s="365">
        <f>SUMIFS('درآمد ناشی از فروش'!I:I,'درآمد ناشی از فروش'!A:A,B33)</f>
        <v>0</v>
      </c>
      <c r="I33" s="68"/>
      <c r="J33" s="365">
        <f t="shared" si="0"/>
        <v>0</v>
      </c>
      <c r="K33" s="68"/>
      <c r="L33" s="129">
        <f>J33/-درآمدها!$F$11</f>
        <v>0</v>
      </c>
      <c r="M33" s="67"/>
      <c r="N33" s="365">
        <f>SUMIFS('درآمد سود سهام'!S:S,'درآمد سود سهام'!A:A,B33)</f>
        <v>0</v>
      </c>
      <c r="O33" s="68"/>
      <c r="P33" s="365">
        <f>SUMIFS('درآمد ناشی از قیمت اوراق '!Q:Q,'درآمد ناشی از قیمت اوراق '!A:A,B33)</f>
        <v>0</v>
      </c>
      <c r="Q33" s="68"/>
      <c r="R33" s="68">
        <f>SUMIFS('درآمد ناشی از فروش'!Q:Q,'درآمد ناشی از فروش'!A:A,B33)</f>
        <v>904600693</v>
      </c>
      <c r="S33" s="69"/>
      <c r="T33" s="68">
        <f t="shared" si="1"/>
        <v>904600693</v>
      </c>
      <c r="U33" s="68"/>
      <c r="V33" s="129">
        <f>T33/-درآمدها!$F$11</f>
        <v>7.2202705226214456E-2</v>
      </c>
      <c r="X33" s="50"/>
      <c r="Y33" s="70"/>
      <c r="Z33" s="70"/>
      <c r="AA33" s="70"/>
    </row>
    <row r="34" spans="2:27" s="65" customFormat="1" ht="18.75">
      <c r="B34" s="51" t="s">
        <v>123</v>
      </c>
      <c r="C34" s="67"/>
      <c r="D34" s="390">
        <f>SUMIFS('درآمد سود سهام'!M:M,'درآمد سود سهام'!A:A,B34)</f>
        <v>0</v>
      </c>
      <c r="E34" s="126"/>
      <c r="F34" s="68">
        <f>SUMIFS('درآمد ناشی از قیمت اوراق '!I:I,'درآمد ناشی از قیمت اوراق '!A:A,B34)</f>
        <v>43897248</v>
      </c>
      <c r="G34" s="68"/>
      <c r="H34" s="365">
        <f>SUMIFS('درآمد ناشی از فروش'!I:I,'درآمد ناشی از فروش'!A:A,B34)</f>
        <v>0</v>
      </c>
      <c r="I34" s="68"/>
      <c r="J34" s="68">
        <f t="shared" si="0"/>
        <v>43897248</v>
      </c>
      <c r="K34" s="68"/>
      <c r="L34" s="129">
        <f>J34/-درآمدها!$F$11</f>
        <v>3.5037559468087125E-3</v>
      </c>
      <c r="M34" s="67"/>
      <c r="N34" s="365">
        <f>SUMIFS('درآمد سود سهام'!S:S,'درآمد سود سهام'!A:A,B34)</f>
        <v>0</v>
      </c>
      <c r="O34" s="68"/>
      <c r="P34" s="68">
        <f>SUMIFS('درآمد ناشی از قیمت اوراق '!Q:Q,'درآمد ناشی از قیمت اوراق '!A:A,B34)</f>
        <v>861511330</v>
      </c>
      <c r="Q34" s="68"/>
      <c r="R34" s="365">
        <f>SUMIFS('درآمد ناشی از فروش'!Q:Q,'درآمد ناشی از فروش'!A:A,B34)</f>
        <v>0</v>
      </c>
      <c r="S34" s="126"/>
      <c r="T34" s="68">
        <f t="shared" si="1"/>
        <v>861511330</v>
      </c>
      <c r="U34" s="68"/>
      <c r="V34" s="129">
        <f>T34/-درآمدها!$F$11</f>
        <v>6.8763432407666719E-2</v>
      </c>
      <c r="X34" s="50"/>
      <c r="Y34" s="70"/>
      <c r="Z34" s="70"/>
      <c r="AA34" s="70"/>
    </row>
    <row r="35" spans="2:27" s="65" customFormat="1" ht="18.75">
      <c r="B35" s="51" t="s">
        <v>225</v>
      </c>
      <c r="C35" s="67"/>
      <c r="D35" s="390">
        <f>SUMIFS('درآمد سود سهام'!M:M,'درآمد سود سهام'!A:A,B35)</f>
        <v>0</v>
      </c>
      <c r="E35" s="390"/>
      <c r="F35" s="365">
        <f>SUMIFS('درآمد ناشی از قیمت اوراق '!I:I,'درآمد ناشی از قیمت اوراق '!A:A,B35)</f>
        <v>0</v>
      </c>
      <c r="G35" s="68"/>
      <c r="H35" s="365">
        <f>SUMIFS('درآمد ناشی از فروش'!I:I,'درآمد ناشی از فروش'!A:A,B35)</f>
        <v>0</v>
      </c>
      <c r="I35" s="68"/>
      <c r="J35" s="365">
        <f t="shared" si="0"/>
        <v>0</v>
      </c>
      <c r="K35" s="68"/>
      <c r="L35" s="129">
        <f>J35/-درآمدها!$F$11</f>
        <v>0</v>
      </c>
      <c r="M35" s="67"/>
      <c r="N35" s="365">
        <f>SUMIFS('درآمد سود سهام'!S:S,'درآمد سود سهام'!A:A,B35)</f>
        <v>0</v>
      </c>
      <c r="O35" s="68"/>
      <c r="P35" s="365">
        <f>SUMIFS('درآمد ناشی از قیمت اوراق '!Q:Q,'درآمد ناشی از قیمت اوراق '!A:A,B35)</f>
        <v>0</v>
      </c>
      <c r="Q35" s="68"/>
      <c r="R35" s="68">
        <f>SUMIFS('درآمد ناشی از فروش'!Q:Q,'درآمد ناشی از فروش'!A:A,B35)</f>
        <v>740579193</v>
      </c>
      <c r="S35" s="126"/>
      <c r="T35" s="68">
        <f t="shared" si="1"/>
        <v>740579193</v>
      </c>
      <c r="U35" s="68"/>
      <c r="V35" s="129">
        <f>T35/-درآمدها!$F$11</f>
        <v>5.9110966399455088E-2</v>
      </c>
      <c r="X35" s="50"/>
      <c r="Y35" s="70"/>
      <c r="Z35" s="70"/>
      <c r="AA35" s="70"/>
    </row>
    <row r="36" spans="2:27" s="65" customFormat="1" ht="18.75">
      <c r="B36" s="51" t="s">
        <v>80</v>
      </c>
      <c r="C36" s="67"/>
      <c r="D36" s="390">
        <f>SUMIFS('درآمد سود سهام'!M:M,'درآمد سود سهام'!A:A,B36)</f>
        <v>0</v>
      </c>
      <c r="E36" s="126"/>
      <c r="F36" s="68">
        <f>SUMIFS('درآمد ناشی از قیمت اوراق '!I:I,'درآمد ناشی از قیمت اوراق '!A:A,B36)</f>
        <v>-460245150</v>
      </c>
      <c r="G36" s="68"/>
      <c r="H36" s="365">
        <f>SUMIFS('درآمد ناشی از فروش'!I:I,'درآمد ناشی از فروش'!A:A,B36)</f>
        <v>0</v>
      </c>
      <c r="I36" s="68"/>
      <c r="J36" s="68">
        <f t="shared" si="0"/>
        <v>-460245150</v>
      </c>
      <c r="K36" s="68"/>
      <c r="L36" s="129">
        <f>J36/-درآمدها!$F$11</f>
        <v>-3.6735484677817794E-2</v>
      </c>
      <c r="M36" s="67"/>
      <c r="N36" s="365">
        <f>SUMIFS('درآمد سود سهام'!S:S,'درآمد سود سهام'!A:A,B36)</f>
        <v>0</v>
      </c>
      <c r="O36" s="68"/>
      <c r="P36" s="68">
        <f>SUMIFS('درآمد ناشی از قیمت اوراق '!Q:Q,'درآمد ناشی از قیمت اوراق '!A:A,B36)</f>
        <v>725432090</v>
      </c>
      <c r="Q36" s="68"/>
      <c r="R36" s="365">
        <f>SUMIFS('درآمد ناشی از فروش'!Q:Q,'درآمد ناشی از فروش'!A:A,B36)</f>
        <v>0</v>
      </c>
      <c r="S36" s="126"/>
      <c r="T36" s="68">
        <f t="shared" si="1"/>
        <v>725432090</v>
      </c>
      <c r="U36" s="68"/>
      <c r="V36" s="129">
        <f>T36/-درآمدها!$F$11</f>
        <v>5.7901966869161658E-2</v>
      </c>
      <c r="X36" s="50"/>
      <c r="Y36" s="70"/>
      <c r="Z36" s="70"/>
      <c r="AA36" s="70"/>
    </row>
    <row r="37" spans="2:27" s="65" customFormat="1" ht="18.75">
      <c r="B37" s="51" t="s">
        <v>159</v>
      </c>
      <c r="C37" s="67"/>
      <c r="D37" s="390">
        <f>SUMIFS('درآمد سود سهام'!M:M,'درآمد سود سهام'!A:A,B37)</f>
        <v>0</v>
      </c>
      <c r="E37" s="126"/>
      <c r="F37" s="68">
        <f>SUMIFS('درآمد ناشی از قیمت اوراق '!I:I,'درآمد ناشی از قیمت اوراق '!A:A,B37)</f>
        <v>-280829065</v>
      </c>
      <c r="G37" s="68"/>
      <c r="H37" s="365">
        <f>SUMIFS('درآمد ناشی از فروش'!I:I,'درآمد ناشی از فروش'!A:A,B37)</f>
        <v>0</v>
      </c>
      <c r="I37" s="68"/>
      <c r="J37" s="68">
        <f t="shared" si="0"/>
        <v>-280829065</v>
      </c>
      <c r="K37" s="68"/>
      <c r="L37" s="129">
        <f>J37/-درآمدها!$F$11</f>
        <v>-2.2414992997521858E-2</v>
      </c>
      <c r="M37" s="67"/>
      <c r="N37" s="365">
        <f>SUMIFS('درآمد سود سهام'!S:S,'درآمد سود سهام'!A:A,B37)</f>
        <v>0</v>
      </c>
      <c r="O37" s="68"/>
      <c r="P37" s="68">
        <f>SUMIFS('درآمد ناشی از قیمت اوراق '!Q:Q,'درآمد ناشی از قیمت اوراق '!A:A,B37)</f>
        <v>724568618</v>
      </c>
      <c r="Q37" s="68"/>
      <c r="R37" s="365">
        <f>SUMIFS('درآمد ناشی از فروش'!Q:Q,'درآمد ناشی از فروش'!A:A,B37)</f>
        <v>0</v>
      </c>
      <c r="S37" s="126"/>
      <c r="T37" s="68">
        <f t="shared" si="1"/>
        <v>724568618</v>
      </c>
      <c r="U37" s="68"/>
      <c r="V37" s="129">
        <f>T37/-درآمدها!$F$11</f>
        <v>5.783304694154108E-2</v>
      </c>
      <c r="X37" s="50"/>
      <c r="Y37" s="70"/>
      <c r="Z37" s="70"/>
      <c r="AA37" s="70"/>
    </row>
    <row r="38" spans="2:27" s="65" customFormat="1" ht="18.75">
      <c r="B38" s="32" t="s">
        <v>160</v>
      </c>
      <c r="C38" s="32"/>
      <c r="D38" s="390">
        <f>SUMIFS('درآمد سود سهام'!M:M,'درآمد سود سهام'!A:A,B38)</f>
        <v>0</v>
      </c>
      <c r="E38" s="126"/>
      <c r="F38" s="68">
        <f>SUMIFS('درآمد ناشی از قیمت اوراق '!I:I,'درآمد ناشی از قیمت اوراق '!A:A,B38)</f>
        <v>-264397419</v>
      </c>
      <c r="G38" s="68"/>
      <c r="H38" s="365">
        <f>SUMIFS('درآمد ناشی از فروش'!I:I,'درآمد ناشی از فروش'!A:A,B38)</f>
        <v>0</v>
      </c>
      <c r="I38" s="68"/>
      <c r="J38" s="68">
        <f t="shared" si="0"/>
        <v>-264397419</v>
      </c>
      <c r="K38" s="68"/>
      <c r="L38" s="129">
        <f>J38/-درآمدها!$F$11</f>
        <v>-2.11034648263628E-2</v>
      </c>
      <c r="M38" s="67"/>
      <c r="N38" s="68">
        <f>SUMIFS('درآمد سود سهام'!S:S,'درآمد سود سهام'!A:A,B38)</f>
        <v>824189883</v>
      </c>
      <c r="O38" s="68"/>
      <c r="P38" s="68">
        <f>SUMIFS('درآمد ناشی از قیمت اوراق '!Q:Q,'درآمد ناشی از قیمت اوراق '!A:A,B38)</f>
        <v>-117066086</v>
      </c>
      <c r="Q38" s="68"/>
      <c r="R38" s="365">
        <f>SUMIFS('درآمد ناشی از فروش'!Q:Q,'درآمد ناشی از فروش'!A:A,B38)</f>
        <v>0</v>
      </c>
      <c r="S38" s="126"/>
      <c r="T38" s="68">
        <f t="shared" si="1"/>
        <v>707123797</v>
      </c>
      <c r="U38" s="68"/>
      <c r="V38" s="129">
        <f>T38/-درآمدها!$F$11</f>
        <v>5.6440649966683715E-2</v>
      </c>
      <c r="X38" s="391"/>
      <c r="Y38" s="70"/>
      <c r="Z38" s="70"/>
      <c r="AA38" s="70"/>
    </row>
    <row r="39" spans="2:27" s="65" customFormat="1" ht="18.75">
      <c r="B39" s="51" t="s">
        <v>94</v>
      </c>
      <c r="C39" s="67"/>
      <c r="D39" s="390">
        <f>SUMIFS('درآمد سود سهام'!M:M,'درآمد سود سهام'!A:A,B39)</f>
        <v>0</v>
      </c>
      <c r="E39" s="126"/>
      <c r="F39" s="365">
        <f>SUMIFS('درآمد ناشی از قیمت اوراق '!I:I,'درآمد ناشی از قیمت اوراق '!A:A,B39)</f>
        <v>0</v>
      </c>
      <c r="G39" s="68"/>
      <c r="H39" s="365">
        <f>SUMIFS('درآمد ناشی از فروش'!I:I,'درآمد ناشی از فروش'!A:A,B39)</f>
        <v>0</v>
      </c>
      <c r="I39" s="68"/>
      <c r="J39" s="365">
        <f t="shared" si="0"/>
        <v>0</v>
      </c>
      <c r="K39" s="68"/>
      <c r="L39" s="129">
        <f>J39/-درآمدها!$F$11</f>
        <v>0</v>
      </c>
      <c r="M39" s="67"/>
      <c r="N39" s="365">
        <f>SUMIFS('درآمد سود سهام'!S:S,'درآمد سود سهام'!A:A,B39)</f>
        <v>0</v>
      </c>
      <c r="O39" s="68"/>
      <c r="P39" s="365">
        <f>SUMIFS('درآمد ناشی از قیمت اوراق '!Q:Q,'درآمد ناشی از قیمت اوراق '!A:A,B39)</f>
        <v>0</v>
      </c>
      <c r="Q39" s="68"/>
      <c r="R39" s="68">
        <f>SUMIFS('درآمد ناشی از فروش'!Q:Q,'درآمد ناشی از فروش'!A:A,B39)</f>
        <v>647437807</v>
      </c>
      <c r="S39" s="126"/>
      <c r="T39" s="68">
        <f t="shared" si="1"/>
        <v>647437807</v>
      </c>
      <c r="U39" s="68"/>
      <c r="V39" s="129">
        <f>T39/-درآمدها!$F$11</f>
        <v>5.1676680653535305E-2</v>
      </c>
      <c r="X39" s="50"/>
      <c r="Y39" s="70"/>
      <c r="Z39" s="70"/>
      <c r="AA39" s="70"/>
    </row>
    <row r="40" spans="2:27" s="65" customFormat="1" ht="18.75">
      <c r="B40" s="51" t="s">
        <v>135</v>
      </c>
      <c r="C40" s="67"/>
      <c r="D40" s="126">
        <f>SUMIFS('درآمد سود سهام'!M:M,'درآمد سود سهام'!A:A,B40)</f>
        <v>7372530000</v>
      </c>
      <c r="E40" s="126"/>
      <c r="F40" s="68">
        <f>SUMIFS('درآمد ناشی از قیمت اوراق '!I:I,'درآمد ناشی از قیمت اوراق '!A:A,B40)</f>
        <v>-6052143522</v>
      </c>
      <c r="G40" s="68"/>
      <c r="H40" s="365">
        <f>SUMIFS('درآمد ناشی از فروش'!I:I,'درآمد ناشی از فروش'!A:A,B40)</f>
        <v>0</v>
      </c>
      <c r="I40" s="68"/>
      <c r="J40" s="68">
        <f t="shared" si="0"/>
        <v>1320386478</v>
      </c>
      <c r="K40" s="68"/>
      <c r="L40" s="129">
        <f>J40/-درآمدها!$F$11</f>
        <v>0.10538956734550446</v>
      </c>
      <c r="M40" s="67"/>
      <c r="N40" s="68">
        <f>SUMIFS('درآمد سود سهام'!S:S,'درآمد سود سهام'!A:A,B40)</f>
        <v>7372530000</v>
      </c>
      <c r="O40" s="68"/>
      <c r="P40" s="68">
        <f>SUMIFS('درآمد ناشی از قیمت اوراق '!Q:Q,'درآمد ناشی از قیمت اوراق '!A:A,B40)</f>
        <v>-6762730168</v>
      </c>
      <c r="Q40" s="68"/>
      <c r="R40" s="365">
        <f>SUMIFS('درآمد ناشی از فروش'!Q:Q,'درآمد ناشی از فروش'!A:A,B40)</f>
        <v>0</v>
      </c>
      <c r="S40" s="126"/>
      <c r="T40" s="68">
        <f t="shared" si="1"/>
        <v>609799832</v>
      </c>
      <c r="U40" s="68"/>
      <c r="V40" s="129">
        <f>T40/-درآمدها!$F$11</f>
        <v>4.8672522426302295E-2</v>
      </c>
      <c r="X40" s="50"/>
      <c r="Y40" s="70"/>
      <c r="Z40" s="70"/>
      <c r="AA40" s="70"/>
    </row>
    <row r="41" spans="2:27" s="65" customFormat="1" ht="18.75">
      <c r="B41" s="51" t="s">
        <v>173</v>
      </c>
      <c r="C41" s="67"/>
      <c r="D41" s="390">
        <f>SUMIFS('درآمد سود سهام'!M:M,'درآمد سود سهام'!A:A,B41)</f>
        <v>0</v>
      </c>
      <c r="E41" s="126"/>
      <c r="F41" s="68">
        <f>SUMIFS('درآمد ناشی از قیمت اوراق '!I:I,'درآمد ناشی از قیمت اوراق '!A:A,B41)</f>
        <v>-724288687</v>
      </c>
      <c r="G41" s="68"/>
      <c r="H41" s="365">
        <f>SUMIFS('درآمد ناشی از فروش'!I:I,'درآمد ناشی از فروش'!A:A,B41)</f>
        <v>0</v>
      </c>
      <c r="I41" s="68"/>
      <c r="J41" s="68">
        <f t="shared" ref="J41:J72" si="2">D41+F41+H41</f>
        <v>-724288687</v>
      </c>
      <c r="K41" s="68"/>
      <c r="L41" s="129">
        <f>J41/-درآمدها!$F$11</f>
        <v>-5.7810703629587991E-2</v>
      </c>
      <c r="M41" s="67"/>
      <c r="N41" s="365">
        <f>SUMIFS('درآمد سود سهام'!S:S,'درآمد سود سهام'!A:A,B41)</f>
        <v>0</v>
      </c>
      <c r="O41" s="68"/>
      <c r="P41" s="68">
        <f>SUMIFS('درآمد ناشی از قیمت اوراق '!Q:Q,'درآمد ناشی از قیمت اوراق '!A:A,B41)</f>
        <v>528497833</v>
      </c>
      <c r="Q41" s="68"/>
      <c r="R41" s="365">
        <f>SUMIFS('درآمد ناشی از فروش'!Q:Q,'درآمد ناشی از فروش'!A:A,B41)</f>
        <v>0</v>
      </c>
      <c r="S41" s="126"/>
      <c r="T41" s="68">
        <f t="shared" ref="T41:T72" si="3">N41+P41+R41</f>
        <v>528497833</v>
      </c>
      <c r="U41" s="68"/>
      <c r="V41" s="129">
        <f>T41/-درآمدها!$F$11</f>
        <v>4.2183223541695999E-2</v>
      </c>
      <c r="X41" s="50"/>
      <c r="Y41" s="70"/>
      <c r="Z41" s="70"/>
      <c r="AA41" s="70"/>
    </row>
    <row r="42" spans="2:27" s="65" customFormat="1" ht="18.75">
      <c r="B42" s="51" t="s">
        <v>126</v>
      </c>
      <c r="C42" s="67"/>
      <c r="D42" s="390">
        <f>SUMIFS('درآمد سود سهام'!M:M,'درآمد سود سهام'!A:A,B42)</f>
        <v>0</v>
      </c>
      <c r="E42" s="126"/>
      <c r="F42" s="68">
        <f>SUMIFS('درآمد ناشی از قیمت اوراق '!I:I,'درآمد ناشی از قیمت اوراق '!A:A,B42)</f>
        <v>-6338709</v>
      </c>
      <c r="G42" s="68"/>
      <c r="H42" s="365">
        <f>SUMIFS('درآمد ناشی از فروش'!I:I,'درآمد ناشی از فروش'!A:A,B42)</f>
        <v>0</v>
      </c>
      <c r="I42" s="68"/>
      <c r="J42" s="68">
        <f t="shared" si="2"/>
        <v>-6338709</v>
      </c>
      <c r="K42" s="68"/>
      <c r="L42" s="129">
        <f>J42/-درآمدها!$F$11</f>
        <v>-5.0593807962266582E-4</v>
      </c>
      <c r="M42" s="67"/>
      <c r="N42" s="365">
        <f>SUMIFS('درآمد سود سهام'!S:S,'درآمد سود سهام'!A:A,B42)</f>
        <v>0</v>
      </c>
      <c r="O42" s="68"/>
      <c r="P42" s="68">
        <f>SUMIFS('درآمد ناشی از قیمت اوراق '!Q:Q,'درآمد ناشی از قیمت اوراق '!A:A,B42)</f>
        <v>500486189</v>
      </c>
      <c r="Q42" s="68"/>
      <c r="R42" s="68">
        <f>SUMIFS('درآمد ناشی از فروش'!Q:Q,'درآمد ناشی از فروش'!A:A,B42)</f>
        <v>-184956</v>
      </c>
      <c r="S42" s="126"/>
      <c r="T42" s="68">
        <f t="shared" si="3"/>
        <v>500301233</v>
      </c>
      <c r="U42" s="68"/>
      <c r="V42" s="129">
        <f>T42/-درآمدها!$F$11</f>
        <v>3.9932649543759129E-2</v>
      </c>
      <c r="X42" s="50"/>
      <c r="Y42" s="70"/>
      <c r="Z42" s="70"/>
      <c r="AA42" s="70"/>
    </row>
    <row r="43" spans="2:27" s="65" customFormat="1" ht="18.75">
      <c r="B43" s="128" t="s">
        <v>142</v>
      </c>
      <c r="C43" s="67"/>
      <c r="D43" s="390">
        <f>SUMIFS('درآمد سود سهام'!M:M,'درآمد سود سهام'!A:A,B43)</f>
        <v>0</v>
      </c>
      <c r="E43" s="126"/>
      <c r="F43" s="68">
        <f>SUMIFS('درآمد ناشی از قیمت اوراق '!I:I,'درآمد ناشی از قیمت اوراق '!A:A,B43)</f>
        <v>176218981</v>
      </c>
      <c r="G43" s="68"/>
      <c r="H43" s="365">
        <f>SUMIFS('درآمد ناشی از فروش'!I:I,'درآمد ناشی از فروش'!A:A,B43)</f>
        <v>0</v>
      </c>
      <c r="I43" s="68"/>
      <c r="J43" s="68">
        <f t="shared" si="2"/>
        <v>176218981</v>
      </c>
      <c r="K43" s="68"/>
      <c r="L43" s="129">
        <f>J43/-درآمدها!$F$11</f>
        <v>1.4065307752762121E-2</v>
      </c>
      <c r="M43" s="67"/>
      <c r="N43" s="365">
        <f>SUMIFS('درآمد سود سهام'!S:S,'درآمد سود سهام'!A:A,B43)</f>
        <v>0</v>
      </c>
      <c r="O43" s="68"/>
      <c r="P43" s="68">
        <f>SUMIFS('درآمد ناشی از قیمت اوراق '!Q:Q,'درآمد ناشی از قیمت اوراق '!A:A,B43)</f>
        <v>491217140</v>
      </c>
      <c r="Q43" s="68"/>
      <c r="R43" s="365">
        <f>SUMIFS('درآمد ناشی از فروش'!Q:Q,'درآمد ناشی از فروش'!A:A,B43)</f>
        <v>0</v>
      </c>
      <c r="S43" s="69"/>
      <c r="T43" s="68">
        <f t="shared" si="3"/>
        <v>491217140</v>
      </c>
      <c r="U43" s="68"/>
      <c r="V43" s="129">
        <f>T43/-درآمدها!$F$11</f>
        <v>3.9207582567576164E-2</v>
      </c>
      <c r="X43" s="50"/>
      <c r="Y43" s="70"/>
      <c r="Z43" s="70"/>
      <c r="AA43" s="70"/>
    </row>
    <row r="44" spans="2:27" s="65" customFormat="1" ht="18.75">
      <c r="B44" s="51" t="s">
        <v>172</v>
      </c>
      <c r="C44" s="67"/>
      <c r="D44" s="390">
        <f>SUMIFS('درآمد سود سهام'!M:M,'درآمد سود سهام'!A:A,B44)</f>
        <v>0</v>
      </c>
      <c r="E44" s="126"/>
      <c r="F44" s="68">
        <f>SUMIFS('درآمد ناشی از قیمت اوراق '!I:I,'درآمد ناشی از قیمت اوراق '!A:A,B44)</f>
        <v>532114965</v>
      </c>
      <c r="G44" s="68"/>
      <c r="H44" s="365">
        <f>SUMIFS('درآمد ناشی از فروش'!I:I,'درآمد ناشی از فروش'!A:A,B44)</f>
        <v>0</v>
      </c>
      <c r="I44" s="68"/>
      <c r="J44" s="68">
        <f t="shared" si="2"/>
        <v>532114965</v>
      </c>
      <c r="K44" s="68"/>
      <c r="L44" s="129">
        <f>J44/-درآمدها!$F$11</f>
        <v>4.2471932933122819E-2</v>
      </c>
      <c r="M44" s="67"/>
      <c r="N44" s="365">
        <f>SUMIFS('درآمد سود سهام'!S:S,'درآمد سود سهام'!A:A,B44)</f>
        <v>0</v>
      </c>
      <c r="O44" s="68"/>
      <c r="P44" s="68">
        <f>SUMIFS('درآمد ناشی از قیمت اوراق '!Q:Q,'درآمد ناشی از قیمت اوراق '!A:A,B44)</f>
        <v>470137766</v>
      </c>
      <c r="Q44" s="68"/>
      <c r="R44" s="365">
        <f>SUMIFS('درآمد ناشی از فروش'!Q:Q,'درآمد ناشی از فروش'!A:A,B44)</f>
        <v>0</v>
      </c>
      <c r="S44" s="126"/>
      <c r="T44" s="68">
        <f t="shared" si="3"/>
        <v>470137766</v>
      </c>
      <c r="U44" s="68"/>
      <c r="V44" s="129">
        <f>T44/-درآمدها!$F$11</f>
        <v>3.7525085705642933E-2</v>
      </c>
      <c r="X44" s="50"/>
      <c r="Y44" s="70"/>
      <c r="Z44" s="70"/>
      <c r="AA44" s="70"/>
    </row>
    <row r="45" spans="2:27" s="65" customFormat="1" ht="18.75">
      <c r="B45" s="333" t="s">
        <v>166</v>
      </c>
      <c r="C45" s="67"/>
      <c r="D45" s="390">
        <f>SUMIFS('درآمد سود سهام'!M:M,'درآمد سود سهام'!A:A,B45)</f>
        <v>0</v>
      </c>
      <c r="E45" s="126"/>
      <c r="F45" s="68">
        <f>SUMIFS('درآمد ناشی از قیمت اوراق '!I:I,'درآمد ناشی از قیمت اوراق '!A:A,B45)</f>
        <v>230497431</v>
      </c>
      <c r="G45" s="68"/>
      <c r="H45" s="365">
        <f>SUMIFS('درآمد ناشی از فروش'!I:I,'درآمد ناشی از فروش'!A:A,B45)</f>
        <v>0</v>
      </c>
      <c r="I45" s="68"/>
      <c r="J45" s="68">
        <f t="shared" si="2"/>
        <v>230497431</v>
      </c>
      <c r="K45" s="68"/>
      <c r="L45" s="129">
        <f>J45/-درآمدها!$F$11</f>
        <v>1.8397662299704548E-2</v>
      </c>
      <c r="M45" s="67"/>
      <c r="N45" s="365">
        <f>SUMIFS('درآمد سود سهام'!S:S,'درآمد سود سهام'!A:A,B45)</f>
        <v>0</v>
      </c>
      <c r="O45" s="68"/>
      <c r="P45" s="68">
        <f>SUMIFS('درآمد ناشی از قیمت اوراق '!Q:Q,'درآمد ناشی از قیمت اوراق '!A:A,B45)</f>
        <v>312457843</v>
      </c>
      <c r="Q45" s="68"/>
      <c r="R45" s="365">
        <f>SUMIFS('درآمد ناشی از فروش'!Q:Q,'درآمد ناشی از فروش'!A:A,B45)</f>
        <v>0</v>
      </c>
      <c r="S45" s="126"/>
      <c r="T45" s="68">
        <f t="shared" si="3"/>
        <v>312457843</v>
      </c>
      <c r="U45" s="68"/>
      <c r="V45" s="129">
        <f>T45/-درآمدها!$F$11</f>
        <v>2.4939513874270045E-2</v>
      </c>
      <c r="X45" s="50"/>
      <c r="Y45" s="70"/>
      <c r="Z45" s="70"/>
      <c r="AA45" s="70"/>
    </row>
    <row r="46" spans="2:27" s="65" customFormat="1" ht="18.75">
      <c r="B46" s="51" t="s">
        <v>138</v>
      </c>
      <c r="C46" s="67"/>
      <c r="D46" s="390">
        <f>SUMIFS('درآمد سود سهام'!M:M,'درآمد سود سهام'!A:A,B46)</f>
        <v>0</v>
      </c>
      <c r="E46" s="126"/>
      <c r="F46" s="68">
        <f>SUMIFS('درآمد ناشی از قیمت اوراق '!I:I,'درآمد ناشی از قیمت اوراق '!A:A,B46)</f>
        <v>-50949038</v>
      </c>
      <c r="G46" s="68"/>
      <c r="H46" s="365">
        <f>SUMIFS('درآمد ناشی از فروش'!I:I,'درآمد ناشی از فروش'!A:A,B46)</f>
        <v>0</v>
      </c>
      <c r="I46" s="68"/>
      <c r="J46" s="68">
        <f t="shared" si="2"/>
        <v>-50949038</v>
      </c>
      <c r="K46" s="68"/>
      <c r="L46" s="129">
        <f>J46/-درآمدها!$F$11</f>
        <v>-4.0666101637324295E-3</v>
      </c>
      <c r="M46" s="67"/>
      <c r="N46" s="365">
        <f>SUMIFS('درآمد سود سهام'!S:S,'درآمد سود سهام'!A:A,B46)</f>
        <v>0</v>
      </c>
      <c r="O46" s="68"/>
      <c r="P46" s="68">
        <f>SUMIFS('درآمد ناشی از قیمت اوراق '!Q:Q,'درآمد ناشی از قیمت اوراق '!A:A,B46)</f>
        <v>311824571</v>
      </c>
      <c r="Q46" s="68"/>
      <c r="R46" s="365">
        <f>SUMIFS('درآمد ناشی از فروش'!Q:Q,'درآمد ناشی از فروش'!A:A,B46)</f>
        <v>0</v>
      </c>
      <c r="S46" s="126"/>
      <c r="T46" s="68">
        <f t="shared" si="3"/>
        <v>311824571</v>
      </c>
      <c r="U46" s="68"/>
      <c r="V46" s="129">
        <f>T46/-درآمدها!$F$11</f>
        <v>2.4888967868836005E-2</v>
      </c>
      <c r="X46" s="50"/>
      <c r="Y46" s="70"/>
      <c r="Z46" s="70"/>
      <c r="AA46" s="70"/>
    </row>
    <row r="47" spans="2:27" s="65" customFormat="1" ht="18.75">
      <c r="B47" s="51" t="s">
        <v>150</v>
      </c>
      <c r="C47" s="67"/>
      <c r="D47" s="390">
        <f>SUMIFS('درآمد سود سهام'!M:M,'درآمد سود سهام'!A:A,B47)</f>
        <v>0</v>
      </c>
      <c r="E47" s="126"/>
      <c r="F47" s="68">
        <f>SUMIFS('درآمد ناشی از قیمت اوراق '!I:I,'درآمد ناشی از قیمت اوراق '!A:A,B47)</f>
        <v>-412145058</v>
      </c>
      <c r="G47" s="68"/>
      <c r="H47" s="365">
        <f>SUMIFS('درآمد ناشی از فروش'!I:I,'درآمد ناشی از فروش'!A:A,B47)</f>
        <v>0</v>
      </c>
      <c r="I47" s="68"/>
      <c r="J47" s="68">
        <f t="shared" si="2"/>
        <v>-412145058</v>
      </c>
      <c r="K47" s="68"/>
      <c r="L47" s="129">
        <f>J47/-درآمدها!$F$11</f>
        <v>-3.2896269440747666E-2</v>
      </c>
      <c r="M47" s="67"/>
      <c r="N47" s="365">
        <f>SUMIFS('درآمد سود سهام'!S:S,'درآمد سود سهام'!A:A,B47)</f>
        <v>0</v>
      </c>
      <c r="O47" s="68"/>
      <c r="P47" s="68">
        <f>SUMIFS('درآمد ناشی از قیمت اوراق '!Q:Q,'درآمد ناشی از قیمت اوراق '!A:A,B47)</f>
        <v>298792909</v>
      </c>
      <c r="Q47" s="68"/>
      <c r="R47" s="365">
        <f>SUMIFS('درآمد ناشی از فروش'!Q:Q,'درآمد ناشی از فروش'!A:A,B47)</f>
        <v>0</v>
      </c>
      <c r="S47" s="126"/>
      <c r="T47" s="68">
        <f t="shared" si="3"/>
        <v>298792909</v>
      </c>
      <c r="U47" s="68"/>
      <c r="V47" s="129">
        <f>T47/-درآمدها!$F$11</f>
        <v>2.3848816941167347E-2</v>
      </c>
      <c r="X47" s="50"/>
      <c r="Y47" s="70"/>
      <c r="Z47" s="70"/>
      <c r="AA47" s="70"/>
    </row>
    <row r="48" spans="2:27" s="65" customFormat="1" ht="18.75">
      <c r="B48" s="51" t="s">
        <v>122</v>
      </c>
      <c r="C48" s="67"/>
      <c r="D48" s="390">
        <f>SUMIFS('درآمد سود سهام'!M:M,'درآمد سود سهام'!A:A,B48)</f>
        <v>0</v>
      </c>
      <c r="E48" s="126"/>
      <c r="F48" s="68">
        <f>SUMIFS('درآمد ناشی از قیمت اوراق '!I:I,'درآمد ناشی از قیمت اوراق '!A:A,B48)</f>
        <v>-599616924</v>
      </c>
      <c r="G48" s="68"/>
      <c r="H48" s="365">
        <f>SUMIFS('درآمد ناشی از فروش'!I:I,'درآمد ناشی از فروش'!A:A,B48)</f>
        <v>0</v>
      </c>
      <c r="I48" s="68"/>
      <c r="J48" s="68">
        <f t="shared" si="2"/>
        <v>-599616924</v>
      </c>
      <c r="K48" s="68"/>
      <c r="L48" s="129">
        <f>J48/-درآمدها!$F$11</f>
        <v>-4.785975110039125E-2</v>
      </c>
      <c r="M48" s="67"/>
      <c r="N48" s="365">
        <f>SUMIFS('درآمد سود سهام'!S:S,'درآمد سود سهام'!A:A,B48)</f>
        <v>0</v>
      </c>
      <c r="O48" s="68"/>
      <c r="P48" s="68">
        <f>SUMIFS('درآمد ناشی از قیمت اوراق '!Q:Q,'درآمد ناشی از قیمت اوراق '!A:A,B48)</f>
        <v>286787946</v>
      </c>
      <c r="Q48" s="68"/>
      <c r="R48" s="365">
        <f>SUMIFS('درآمد ناشی از فروش'!Q:Q,'درآمد ناشی از فروش'!A:A,B48)</f>
        <v>0</v>
      </c>
      <c r="S48" s="126"/>
      <c r="T48" s="68">
        <f t="shared" si="3"/>
        <v>286787946</v>
      </c>
      <c r="U48" s="68"/>
      <c r="V48" s="129">
        <f>T48/-درآمدها!$F$11</f>
        <v>2.2890614265171152E-2</v>
      </c>
      <c r="X48" s="50"/>
      <c r="Y48" s="70"/>
      <c r="Z48" s="70"/>
      <c r="AA48" s="70"/>
    </row>
    <row r="49" spans="2:27" s="65" customFormat="1" ht="18.75">
      <c r="B49" s="106" t="s">
        <v>162</v>
      </c>
      <c r="C49" s="67"/>
      <c r="D49" s="390">
        <f>SUMIFS('درآمد سود سهام'!M:M,'درآمد سود سهام'!A:A,B49)</f>
        <v>0</v>
      </c>
      <c r="E49" s="126"/>
      <c r="F49" s="68">
        <f>SUMIFS('درآمد ناشی از قیمت اوراق '!I:I,'درآمد ناشی از قیمت اوراق '!A:A,B49)</f>
        <v>-181513530</v>
      </c>
      <c r="G49" s="68"/>
      <c r="H49" s="365">
        <f>SUMIFS('درآمد ناشی از فروش'!I:I,'درآمد ناشی از فروش'!A:A,B49)</f>
        <v>0</v>
      </c>
      <c r="I49" s="68"/>
      <c r="J49" s="68">
        <f t="shared" si="2"/>
        <v>-181513530</v>
      </c>
      <c r="K49" s="68"/>
      <c r="L49" s="129">
        <f>J49/-درآمدها!$F$11</f>
        <v>-1.4487903892374794E-2</v>
      </c>
      <c r="M49" s="67"/>
      <c r="N49" s="68">
        <f>SUMIFS('درآمد سود سهام'!S:S,'درآمد سود سهام'!A:A,B49)</f>
        <v>755305400</v>
      </c>
      <c r="O49" s="68"/>
      <c r="P49" s="68">
        <f>SUMIFS('درآمد ناشی از قیمت اوراق '!Q:Q,'درآمد ناشی از قیمت اوراق '!A:A,B49)</f>
        <v>-540908914</v>
      </c>
      <c r="Q49" s="68"/>
      <c r="R49" s="365">
        <f>SUMIFS('درآمد ناشی از فروش'!Q:Q,'درآمد ناشی از فروش'!A:A,B49)</f>
        <v>0</v>
      </c>
      <c r="S49" s="126"/>
      <c r="T49" s="68">
        <f t="shared" si="3"/>
        <v>214396486</v>
      </c>
      <c r="U49" s="68"/>
      <c r="V49" s="129">
        <f>T49/-درآمدها!$F$11</f>
        <v>1.711252976034832E-2</v>
      </c>
      <c r="X49" s="50"/>
      <c r="Y49" s="70"/>
      <c r="Z49" s="70"/>
      <c r="AA49" s="70"/>
    </row>
    <row r="50" spans="2:27" s="65" customFormat="1" ht="18.75">
      <c r="B50" s="51" t="s">
        <v>179</v>
      </c>
      <c r="C50" s="67"/>
      <c r="D50" s="390">
        <f>SUMIFS('درآمد سود سهام'!M:M,'درآمد سود سهام'!A:A,B50)</f>
        <v>0</v>
      </c>
      <c r="E50" s="126"/>
      <c r="F50" s="68">
        <f>SUMIFS('درآمد ناشی از قیمت اوراق '!I:I,'درآمد ناشی از قیمت اوراق '!A:A,B50)</f>
        <v>-777804363</v>
      </c>
      <c r="G50" s="68"/>
      <c r="H50" s="365">
        <f>SUMIFS('درآمد ناشی از فروش'!I:I,'درآمد ناشی از فروش'!A:A,B50)</f>
        <v>0</v>
      </c>
      <c r="I50" s="68"/>
      <c r="J50" s="68">
        <f t="shared" si="2"/>
        <v>-777804363</v>
      </c>
      <c r="K50" s="68"/>
      <c r="L50" s="129">
        <f>J50/-درآمدها!$F$11</f>
        <v>-6.2082175682516873E-2</v>
      </c>
      <c r="M50" s="67"/>
      <c r="N50" s="365">
        <f>SUMIFS('درآمد سود سهام'!S:S,'درآمد سود سهام'!A:A,B50)</f>
        <v>0</v>
      </c>
      <c r="O50" s="68"/>
      <c r="P50" s="68">
        <f>SUMIFS('درآمد ناشی از قیمت اوراق '!Q:Q,'درآمد ناشی از قیمت اوراق '!A:A,B50)</f>
        <v>145814587</v>
      </c>
      <c r="Q50" s="68"/>
      <c r="R50" s="365">
        <f>SUMIFS('درآمد ناشی از فروش'!Q:Q,'درآمد ناشی از فروش'!A:A,B50)</f>
        <v>0</v>
      </c>
      <c r="S50" s="126"/>
      <c r="T50" s="68">
        <f t="shared" si="3"/>
        <v>145814587</v>
      </c>
      <c r="U50" s="68"/>
      <c r="V50" s="129">
        <f>T50/-درآمدها!$F$11</f>
        <v>1.1638513793227001E-2</v>
      </c>
      <c r="X50" s="50"/>
      <c r="Y50" s="70"/>
      <c r="Z50" s="70"/>
      <c r="AA50" s="70"/>
    </row>
    <row r="51" spans="2:27" s="65" customFormat="1" ht="18.75">
      <c r="B51" s="128" t="s">
        <v>178</v>
      </c>
      <c r="C51" s="67"/>
      <c r="D51" s="390">
        <f>SUMIFS('درآمد سود سهام'!M:M,'درآمد سود سهام'!A:A,B51)</f>
        <v>0</v>
      </c>
      <c r="E51" s="126"/>
      <c r="F51" s="68">
        <f>SUMIFS('درآمد ناشی از قیمت اوراق '!I:I,'درآمد ناشی از قیمت اوراق '!A:A,B51)</f>
        <v>-141754671</v>
      </c>
      <c r="G51" s="68"/>
      <c r="H51" s="365">
        <f>SUMIFS('درآمد ناشی از فروش'!I:I,'درآمد ناشی از فروش'!A:A,B51)</f>
        <v>0</v>
      </c>
      <c r="I51" s="68"/>
      <c r="J51" s="68">
        <f t="shared" si="2"/>
        <v>-141754671</v>
      </c>
      <c r="K51" s="68"/>
      <c r="L51" s="129">
        <f>J51/-درآمدها!$F$11</f>
        <v>-1.1314462617432476E-2</v>
      </c>
      <c r="M51" s="67"/>
      <c r="N51" s="365">
        <f>SUMIFS('درآمد سود سهام'!S:S,'درآمد سود سهام'!A:A,B51)</f>
        <v>0</v>
      </c>
      <c r="O51" s="68"/>
      <c r="P51" s="68">
        <f>SUMIFS('درآمد ناشی از قیمت اوراق '!Q:Q,'درآمد ناشی از قیمت اوراق '!A:A,B51)</f>
        <v>44514523</v>
      </c>
      <c r="Q51" s="68"/>
      <c r="R51" s="365">
        <f>SUMIFS('درآمد ناشی از فروش'!Q:Q,'درآمد ناشی از فروش'!A:A,B51)</f>
        <v>0</v>
      </c>
      <c r="S51" s="126"/>
      <c r="T51" s="68">
        <f t="shared" si="3"/>
        <v>44514523</v>
      </c>
      <c r="U51" s="68"/>
      <c r="V51" s="129">
        <f>T51/-درآمدها!$F$11</f>
        <v>3.5530251163034912E-3</v>
      </c>
      <c r="X51" s="50"/>
      <c r="Y51" s="70"/>
      <c r="Z51" s="70"/>
      <c r="AA51" s="70"/>
    </row>
    <row r="52" spans="2:27" s="65" customFormat="1" ht="18.75">
      <c r="B52" s="51" t="s">
        <v>163</v>
      </c>
      <c r="C52" s="67"/>
      <c r="D52" s="390">
        <f>SUMIFS('درآمد سود سهام'!M:M,'درآمد سود سهام'!A:A,B52)</f>
        <v>0</v>
      </c>
      <c r="E52" s="126"/>
      <c r="F52" s="68">
        <f>SUMIFS('درآمد ناشی از قیمت اوراق '!I:I,'درآمد ناشی از قیمت اوراق '!A:A,B52)</f>
        <v>389481911</v>
      </c>
      <c r="G52" s="68"/>
      <c r="H52" s="365">
        <f>SUMIFS('درآمد ناشی از فروش'!I:I,'درآمد ناشی از فروش'!A:A,B52)</f>
        <v>0</v>
      </c>
      <c r="I52" s="68"/>
      <c r="J52" s="68">
        <f t="shared" si="2"/>
        <v>389481911</v>
      </c>
      <c r="K52" s="68"/>
      <c r="L52" s="129">
        <f>J52/-درآمدها!$F$11</f>
        <v>3.1087360233622654E-2</v>
      </c>
      <c r="M52" s="67"/>
      <c r="N52" s="365">
        <f>SUMIFS('درآمد سود سهام'!S:S,'درآمد سود سهام'!A:A,B52)</f>
        <v>0</v>
      </c>
      <c r="O52" s="68"/>
      <c r="P52" s="68">
        <f>SUMIFS('درآمد ناشی از قیمت اوراق '!Q:Q,'درآمد ناشی از قیمت اوراق '!A:A,B52)</f>
        <v>15946774</v>
      </c>
      <c r="Q52" s="68"/>
      <c r="R52" s="365">
        <f>SUMIFS('درآمد ناشی از فروش'!Q:Q,'درآمد ناشی از فروش'!A:A,B52)</f>
        <v>0</v>
      </c>
      <c r="S52" s="126"/>
      <c r="T52" s="68">
        <f t="shared" si="3"/>
        <v>15946774</v>
      </c>
      <c r="U52" s="68"/>
      <c r="V52" s="129">
        <f>T52/-درآمدها!$F$11</f>
        <v>1.2728270399755938E-3</v>
      </c>
      <c r="X52" s="50"/>
      <c r="Y52" s="70"/>
      <c r="Z52" s="70"/>
      <c r="AA52" s="70"/>
    </row>
    <row r="53" spans="2:27" s="65" customFormat="1" ht="18.75">
      <c r="B53" s="128" t="s">
        <v>146</v>
      </c>
      <c r="C53" s="67"/>
      <c r="D53" s="390">
        <f>SUMIFS('درآمد سود سهام'!M:M,'درآمد سود سهام'!A:A,B53)</f>
        <v>0</v>
      </c>
      <c r="E53" s="126"/>
      <c r="F53" s="365">
        <f>SUMIFS('درآمد ناشی از قیمت اوراق '!I:I,'درآمد ناشی از قیمت اوراق '!A:A,B53)</f>
        <v>0</v>
      </c>
      <c r="G53" s="68"/>
      <c r="H53" s="365">
        <f>SUMIFS('درآمد ناشی از فروش'!I:I,'درآمد ناشی از فروش'!A:A,B53)</f>
        <v>0</v>
      </c>
      <c r="I53" s="68"/>
      <c r="J53" s="365">
        <f t="shared" si="2"/>
        <v>0</v>
      </c>
      <c r="K53" s="68"/>
      <c r="L53" s="129">
        <f>J53/-درآمدها!$F$11</f>
        <v>0</v>
      </c>
      <c r="M53" s="67"/>
      <c r="N53" s="365">
        <f>SUMIFS('درآمد سود سهام'!S:S,'درآمد سود سهام'!A:A,B53)</f>
        <v>0</v>
      </c>
      <c r="O53" s="68"/>
      <c r="P53" s="365">
        <f>SUMIFS('درآمد ناشی از قیمت اوراق '!Q:Q,'درآمد ناشی از قیمت اوراق '!A:A,B53)</f>
        <v>0</v>
      </c>
      <c r="Q53" s="68"/>
      <c r="R53" s="365">
        <f>SUMIFS('درآمد ناشی از فروش'!Q:Q,'درآمد ناشی از فروش'!A:A,B53)</f>
        <v>0</v>
      </c>
      <c r="S53" s="126"/>
      <c r="T53" s="365">
        <f t="shared" si="3"/>
        <v>0</v>
      </c>
      <c r="U53" s="68"/>
      <c r="V53" s="129">
        <f>T53/-درآمدها!$F$11</f>
        <v>0</v>
      </c>
      <c r="X53" s="50"/>
      <c r="Y53" s="70"/>
      <c r="Z53" s="70"/>
      <c r="AA53" s="70"/>
    </row>
    <row r="54" spans="2:27" s="65" customFormat="1" ht="18.75">
      <c r="B54" s="181" t="s">
        <v>209</v>
      </c>
      <c r="C54" s="67"/>
      <c r="D54" s="390">
        <f>SUMIFS('درآمد سود سهام'!M:M,'درآمد سود سهام'!A:A,B54)</f>
        <v>0</v>
      </c>
      <c r="E54" s="126"/>
      <c r="F54" s="365">
        <f>SUMIFS('درآمد ناشی از قیمت اوراق '!I:I,'درآمد ناشی از قیمت اوراق '!A:A,B54)</f>
        <v>0</v>
      </c>
      <c r="G54" s="68"/>
      <c r="H54" s="365">
        <f>SUMIFS('درآمد ناشی از فروش'!I:I,'درآمد ناشی از فروش'!A:A,B54)</f>
        <v>0</v>
      </c>
      <c r="I54" s="68"/>
      <c r="J54" s="365">
        <f t="shared" si="2"/>
        <v>0</v>
      </c>
      <c r="K54" s="68"/>
      <c r="L54" s="129">
        <f>J54/-درآمدها!$F$11</f>
        <v>0</v>
      </c>
      <c r="M54" s="67"/>
      <c r="N54" s="365">
        <f>SUMIFS('درآمد سود سهام'!S:S,'درآمد سود سهام'!A:A,B54)</f>
        <v>0</v>
      </c>
      <c r="O54" s="68"/>
      <c r="P54" s="365">
        <f>SUMIFS('درآمد ناشی از قیمت اوراق '!Q:Q,'درآمد ناشی از قیمت اوراق '!A:A,B54)</f>
        <v>0</v>
      </c>
      <c r="Q54" s="68"/>
      <c r="R54" s="365">
        <f>SUMIFS('درآمد ناشی از فروش'!Q:Q,'درآمد ناشی از فروش'!A:A,B54)</f>
        <v>0</v>
      </c>
      <c r="S54" s="126"/>
      <c r="T54" s="365">
        <f t="shared" si="3"/>
        <v>0</v>
      </c>
      <c r="U54" s="68"/>
      <c r="V54" s="129">
        <f>T54/-درآمدها!$F$11</f>
        <v>0</v>
      </c>
      <c r="X54" s="50"/>
      <c r="Y54" s="70"/>
      <c r="Z54" s="70"/>
      <c r="AA54" s="70"/>
    </row>
    <row r="55" spans="2:27" s="65" customFormat="1" ht="18.75">
      <c r="B55" s="181" t="s">
        <v>165</v>
      </c>
      <c r="C55" s="67"/>
      <c r="D55" s="390">
        <f>SUMIFS('درآمد سود سهام'!M:M,'درآمد سود سهام'!A:A,B55)</f>
        <v>0</v>
      </c>
      <c r="E55" s="126"/>
      <c r="F55" s="365">
        <f>SUMIFS('درآمد ناشی از قیمت اوراق '!I:I,'درآمد ناشی از قیمت اوراق '!A:A,B55)</f>
        <v>0</v>
      </c>
      <c r="G55" s="68"/>
      <c r="H55" s="365">
        <f>SUMIFS('درآمد ناشی از فروش'!I:I,'درآمد ناشی از فروش'!A:A,B55)</f>
        <v>0</v>
      </c>
      <c r="I55" s="68"/>
      <c r="J55" s="365">
        <f t="shared" si="2"/>
        <v>0</v>
      </c>
      <c r="K55" s="68"/>
      <c r="L55" s="129">
        <f>J55/-درآمدها!$F$11</f>
        <v>0</v>
      </c>
      <c r="M55" s="67"/>
      <c r="N55" s="365">
        <f>SUMIFS('درآمد سود سهام'!S:S,'درآمد سود سهام'!A:A,B55)</f>
        <v>0</v>
      </c>
      <c r="O55" s="68"/>
      <c r="P55" s="68">
        <f>SUMIFS('درآمد ناشی از قیمت اوراق '!Q:Q,'درآمد ناشی از قیمت اوراق '!A:A,B55)</f>
        <v>-1</v>
      </c>
      <c r="Q55" s="68"/>
      <c r="R55" s="365">
        <f>SUMIFS('درآمد ناشی از فروش'!Q:Q,'درآمد ناشی از فروش'!A:A,B55)</f>
        <v>0</v>
      </c>
      <c r="S55" s="126"/>
      <c r="T55" s="68">
        <f t="shared" si="3"/>
        <v>-1</v>
      </c>
      <c r="U55" s="68"/>
      <c r="V55" s="129">
        <f>T55/-درآمدها!$F$11</f>
        <v>-7.9817211931114966E-11</v>
      </c>
      <c r="X55" s="50"/>
      <c r="Y55" s="70"/>
      <c r="Z55" s="70"/>
      <c r="AA55" s="70"/>
    </row>
    <row r="56" spans="2:27" s="65" customFormat="1" ht="18.75">
      <c r="B56" s="51" t="s">
        <v>79</v>
      </c>
      <c r="C56" s="67"/>
      <c r="D56" s="390">
        <f>SUMIFS('درآمد سود سهام'!M:M,'درآمد سود سهام'!A:A,B56)</f>
        <v>0</v>
      </c>
      <c r="E56" s="126"/>
      <c r="F56" s="68">
        <f>SUMIFS('درآمد ناشی از قیمت اوراق '!I:I,'درآمد ناشی از قیمت اوراق '!A:A,B56)</f>
        <v>-198810000</v>
      </c>
      <c r="G56" s="68"/>
      <c r="H56" s="365">
        <f>SUMIFS('درآمد ناشی از فروش'!I:I,'درآمد ناشی از فروش'!A:A,B56)</f>
        <v>0</v>
      </c>
      <c r="I56" s="68"/>
      <c r="J56" s="68">
        <f t="shared" si="2"/>
        <v>-198810000</v>
      </c>
      <c r="K56" s="68"/>
      <c r="L56" s="129">
        <f>J56/-درآمدها!$F$11</f>
        <v>-1.5868459904024964E-2</v>
      </c>
      <c r="M56" s="67"/>
      <c r="N56" s="365">
        <f>SUMIFS('درآمد سود سهام'!S:S,'درآمد سود سهام'!A:A,B56)</f>
        <v>0</v>
      </c>
      <c r="O56" s="68"/>
      <c r="P56" s="68">
        <f>SUMIFS('درآمد ناشی از قیمت اوراق '!Q:Q,'درآمد ناشی از قیمت اوراق '!A:A,B56)</f>
        <v>-25285670</v>
      </c>
      <c r="Q56" s="68"/>
      <c r="R56" s="365">
        <f>SUMIFS('درآمد ناشی از فروش'!Q:Q,'درآمد ناشی از فروش'!A:A,B56)</f>
        <v>0</v>
      </c>
      <c r="S56" s="126"/>
      <c r="T56" s="68">
        <f t="shared" si="3"/>
        <v>-25285670</v>
      </c>
      <c r="U56" s="68"/>
      <c r="V56" s="129">
        <f>T56/-درآمدها!$F$11</f>
        <v>-2.0182316812102355E-3</v>
      </c>
      <c r="X56" s="50"/>
      <c r="Y56" s="70"/>
      <c r="Z56" s="70"/>
      <c r="AA56" s="70"/>
    </row>
    <row r="57" spans="2:27" s="32" customFormat="1" ht="18.75">
      <c r="B57" s="51" t="s">
        <v>210</v>
      </c>
      <c r="C57" s="67"/>
      <c r="D57" s="390">
        <f>SUMIFS('درآمد سود سهام'!M:M,'درآمد سود سهام'!A:A,B57)</f>
        <v>0</v>
      </c>
      <c r="E57" s="126"/>
      <c r="F57" s="68">
        <f>SUMIFS('درآمد ناشی از قیمت اوراق '!I:I,'درآمد ناشی از قیمت اوراق '!A:A,B57)</f>
        <v>-84431227</v>
      </c>
      <c r="G57" s="68"/>
      <c r="H57" s="365">
        <f>SUMIFS('درآمد ناشی از فروش'!I:I,'درآمد ناشی از فروش'!A:A,B57)</f>
        <v>0</v>
      </c>
      <c r="I57" s="68"/>
      <c r="J57" s="68">
        <f t="shared" si="2"/>
        <v>-84431227</v>
      </c>
      <c r="K57" s="68"/>
      <c r="L57" s="129">
        <f>J57/-درآمدها!$F$11</f>
        <v>-6.739065139063076E-3</v>
      </c>
      <c r="M57" s="67"/>
      <c r="N57" s="365">
        <f>SUMIFS('درآمد سود سهام'!S:S,'درآمد سود سهام'!A:A,B57)</f>
        <v>0</v>
      </c>
      <c r="O57" s="68"/>
      <c r="P57" s="68">
        <f>SUMIFS('درآمد ناشی از قیمت اوراق '!Q:Q,'درآمد ناشی از قیمت اوراق '!A:A,B57)</f>
        <v>-35157093</v>
      </c>
      <c r="Q57" s="68"/>
      <c r="R57" s="365">
        <f>SUMIFS('درآمد ناشی از فروش'!Q:Q,'درآمد ناشی از فروش'!A:A,B57)</f>
        <v>0</v>
      </c>
      <c r="S57" s="126"/>
      <c r="T57" s="68">
        <f t="shared" si="3"/>
        <v>-35157093</v>
      </c>
      <c r="U57" s="68"/>
      <c r="V57" s="129">
        <f>T57/-درآمدها!$F$11</f>
        <v>-2.8061411428629184E-3</v>
      </c>
      <c r="W57" s="65"/>
      <c r="X57" s="50"/>
    </row>
    <row r="58" spans="2:27" s="32" customFormat="1" ht="18.75">
      <c r="B58" s="51" t="s">
        <v>130</v>
      </c>
      <c r="C58" s="67"/>
      <c r="D58" s="390">
        <f>SUMIFS('درآمد سود سهام'!M:M,'درآمد سود سهام'!A:A,B58)</f>
        <v>0</v>
      </c>
      <c r="E58" s="126"/>
      <c r="F58" s="68">
        <f>SUMIFS('درآمد ناشی از قیمت اوراق '!I:I,'درآمد ناشی از قیمت اوراق '!A:A,B58)</f>
        <v>-297619524</v>
      </c>
      <c r="G58" s="68"/>
      <c r="H58" s="365">
        <f>SUMIFS('درآمد ناشی از فروش'!I:I,'درآمد ناشی از فروش'!A:A,B58)</f>
        <v>0</v>
      </c>
      <c r="I58" s="68"/>
      <c r="J58" s="68">
        <f t="shared" si="2"/>
        <v>-297619524</v>
      </c>
      <c r="K58" s="68"/>
      <c r="L58" s="129">
        <f>J58/-درآمدها!$F$11</f>
        <v>-2.3755160621945555E-2</v>
      </c>
      <c r="M58" s="67"/>
      <c r="N58" s="365">
        <f>SUMIFS('درآمد سود سهام'!S:S,'درآمد سود سهام'!A:A,B58)</f>
        <v>0</v>
      </c>
      <c r="O58" s="68"/>
      <c r="P58" s="68">
        <f>SUMIFS('درآمد ناشی از قیمت اوراق '!Q:Q,'درآمد ناشی از قیمت اوراق '!A:A,B58)</f>
        <v>-65263441</v>
      </c>
      <c r="Q58" s="68"/>
      <c r="R58" s="365">
        <f>SUMIFS('درآمد ناشی از فروش'!Q:Q,'درآمد ناشی از فروش'!A:A,B58)</f>
        <v>0</v>
      </c>
      <c r="S58" s="126"/>
      <c r="T58" s="68">
        <f t="shared" si="3"/>
        <v>-65263441</v>
      </c>
      <c r="U58" s="68"/>
      <c r="V58" s="129">
        <f>T58/-درآمدها!$F$11</f>
        <v>-5.2091459016508175E-3</v>
      </c>
      <c r="W58" s="65"/>
      <c r="X58" s="50"/>
    </row>
    <row r="59" spans="2:27" s="65" customFormat="1" ht="18.75">
      <c r="B59" s="106" t="s">
        <v>143</v>
      </c>
      <c r="C59" s="67"/>
      <c r="D59" s="390">
        <f>SUMIFS('درآمد سود سهام'!M:M,'درآمد سود سهام'!A:A,B59)</f>
        <v>0</v>
      </c>
      <c r="E59" s="126"/>
      <c r="F59" s="68">
        <f>SUMIFS('درآمد ناشی از قیمت اوراق '!I:I,'درآمد ناشی از قیمت اوراق '!A:A,B59)</f>
        <v>-347917500</v>
      </c>
      <c r="G59" s="68"/>
      <c r="H59" s="365">
        <f>SUMIFS('درآمد ناشی از فروش'!I:I,'درآمد ناشی از فروش'!A:A,B59)</f>
        <v>0</v>
      </c>
      <c r="I59" s="68"/>
      <c r="J59" s="68">
        <f t="shared" si="2"/>
        <v>-347917500</v>
      </c>
      <c r="K59" s="68"/>
      <c r="L59" s="129">
        <f>J59/-درآمدها!$F$11</f>
        <v>-2.776980483204369E-2</v>
      </c>
      <c r="M59" s="67"/>
      <c r="N59" s="365">
        <f>SUMIFS('درآمد سود سهام'!S:S,'درآمد سود سهام'!A:A,B59)</f>
        <v>0</v>
      </c>
      <c r="O59" s="68"/>
      <c r="P59" s="68">
        <f>SUMIFS('درآمد ناشی از قیمت اوراق '!Q:Q,'درآمد ناشی از قیمت اوراق '!A:A,B59)</f>
        <v>-125667077</v>
      </c>
      <c r="Q59" s="68"/>
      <c r="R59" s="365">
        <f>SUMIFS('درآمد ناشی از فروش'!Q:Q,'درآمد ناشی از فروش'!A:A,B59)</f>
        <v>0</v>
      </c>
      <c r="S59" s="126"/>
      <c r="T59" s="68">
        <f t="shared" si="3"/>
        <v>-125667077</v>
      </c>
      <c r="U59" s="68"/>
      <c r="V59" s="129">
        <f>T59/-درآمدها!$F$11</f>
        <v>-1.0030395717672742E-2</v>
      </c>
      <c r="X59" s="50"/>
      <c r="Y59" s="70"/>
      <c r="Z59" s="70"/>
      <c r="AA59" s="70"/>
    </row>
    <row r="60" spans="2:27" s="65" customFormat="1" ht="18.75">
      <c r="B60" s="51" t="s">
        <v>151</v>
      </c>
      <c r="C60" s="67"/>
      <c r="D60" s="390">
        <f>SUMIFS('درآمد سود سهام'!M:M,'درآمد سود سهام'!A:A,B60)</f>
        <v>0</v>
      </c>
      <c r="E60" s="126"/>
      <c r="F60" s="68">
        <f>SUMIFS('درآمد ناشی از قیمت اوراق '!I:I,'درآمد ناشی از قیمت اوراق '!A:A,B60)</f>
        <v>133904499</v>
      </c>
      <c r="G60" s="68"/>
      <c r="H60" s="68">
        <f>SUMIFS('درآمد ناشی از فروش'!I:I,'درآمد ناشی از فروش'!A:A,B60)</f>
        <v>0</v>
      </c>
      <c r="I60" s="68"/>
      <c r="J60" s="68">
        <f t="shared" si="2"/>
        <v>133904499</v>
      </c>
      <c r="K60" s="68"/>
      <c r="L60" s="129">
        <f>J60/-درآمدها!$F$11</f>
        <v>1.0687883775212771E-2</v>
      </c>
      <c r="M60" s="67"/>
      <c r="N60" s="365">
        <f>SUMIFS('درآمد سود سهام'!S:S,'درآمد سود سهام'!A:A,B60)</f>
        <v>0</v>
      </c>
      <c r="O60" s="68"/>
      <c r="P60" s="68">
        <f>SUMIFS('درآمد ناشی از قیمت اوراق '!Q:Q,'درآمد ناشی از قیمت اوراق '!A:A,B60)</f>
        <v>-135019893</v>
      </c>
      <c r="Q60" s="68"/>
      <c r="R60" s="365">
        <f>SUMIFS('درآمد ناشی از فروش'!Q:Q,'درآمد ناشی از فروش'!A:A,B60)</f>
        <v>0</v>
      </c>
      <c r="S60" s="126"/>
      <c r="T60" s="68">
        <f t="shared" si="3"/>
        <v>-135019893</v>
      </c>
      <c r="U60" s="68"/>
      <c r="V60" s="129">
        <f>T60/-درآمدها!$F$11</f>
        <v>-1.0776911414497466E-2</v>
      </c>
      <c r="X60" s="50"/>
      <c r="Y60" s="70"/>
      <c r="Z60" s="70"/>
      <c r="AA60" s="70"/>
    </row>
    <row r="61" spans="2:27" s="65" customFormat="1" ht="18.75">
      <c r="B61" s="51" t="s">
        <v>215</v>
      </c>
      <c r="C61" s="67"/>
      <c r="D61" s="390">
        <f>SUMIFS('درآمد سود سهام'!M:M,'درآمد سود سهام'!A:A,B61)</f>
        <v>0</v>
      </c>
      <c r="E61" s="126"/>
      <c r="F61" s="365">
        <f>SUMIFS('درآمد ناشی از قیمت اوراق '!I:I,'درآمد ناشی از قیمت اوراق '!A:A,B61)</f>
        <v>0</v>
      </c>
      <c r="G61" s="68"/>
      <c r="H61" s="365">
        <f>SUMIFS('درآمد ناشی از فروش'!I:I,'درآمد ناشی از فروش'!A:A,B61)</f>
        <v>0</v>
      </c>
      <c r="I61" s="68"/>
      <c r="J61" s="365">
        <f t="shared" si="2"/>
        <v>0</v>
      </c>
      <c r="K61" s="68"/>
      <c r="L61" s="129">
        <f>J61/-درآمدها!$F$11</f>
        <v>0</v>
      </c>
      <c r="M61" s="67"/>
      <c r="N61" s="365">
        <f>SUMIFS('درآمد سود سهام'!S:S,'درآمد سود سهام'!A:A,B61)</f>
        <v>0</v>
      </c>
      <c r="O61" s="68"/>
      <c r="P61" s="365">
        <f>SUMIFS('درآمد ناشی از قیمت اوراق '!Q:Q,'درآمد ناشی از قیمت اوراق '!A:A,B61)</f>
        <v>0</v>
      </c>
      <c r="Q61" s="68"/>
      <c r="R61" s="68">
        <f>SUMIFS('درآمد ناشی از فروش'!Q:Q,'درآمد ناشی از فروش'!A:A,B61)</f>
        <v>-160577721</v>
      </c>
      <c r="S61" s="126"/>
      <c r="T61" s="68">
        <f t="shared" si="3"/>
        <v>-160577721</v>
      </c>
      <c r="U61" s="68"/>
      <c r="V61" s="129">
        <f>T61/-درآمدها!$F$11</f>
        <v>-1.281686598847245E-2</v>
      </c>
      <c r="X61" s="50"/>
      <c r="Y61" s="70"/>
      <c r="Z61" s="70"/>
      <c r="AA61" s="70"/>
    </row>
    <row r="62" spans="2:27" ht="18.75">
      <c r="B62" s="51" t="s">
        <v>132</v>
      </c>
      <c r="C62" s="67"/>
      <c r="D62" s="390">
        <f>SUMIFS('درآمد سود سهام'!M:M,'درآمد سود سهام'!A:A,B62)</f>
        <v>0</v>
      </c>
      <c r="E62" s="126"/>
      <c r="F62" s="365">
        <f>SUMIFS('درآمد ناشی از قیمت اوراق '!I:I,'درآمد ناشی از قیمت اوراق '!A:A,B62)</f>
        <v>0</v>
      </c>
      <c r="G62" s="68"/>
      <c r="H62" s="68">
        <f>SUMIFS('درآمد ناشی از فروش'!I:I,'درآمد ناشی از فروش'!A:A,B62)</f>
        <v>-182753969</v>
      </c>
      <c r="I62" s="68"/>
      <c r="J62" s="68">
        <f t="shared" si="2"/>
        <v>-182753969</v>
      </c>
      <c r="K62" s="68"/>
      <c r="L62" s="129">
        <f>J62/-درآمدها!$F$11</f>
        <v>-1.4586912274925413E-2</v>
      </c>
      <c r="M62" s="67"/>
      <c r="N62" s="365">
        <f>SUMIFS('درآمد سود سهام'!S:S,'درآمد سود سهام'!A:A,B62)</f>
        <v>0</v>
      </c>
      <c r="O62" s="68"/>
      <c r="P62" s="365">
        <f>SUMIFS('درآمد ناشی از قیمت اوراق '!Q:Q,'درآمد ناشی از قیمت اوراق '!A:A,B62)</f>
        <v>0</v>
      </c>
      <c r="Q62" s="68"/>
      <c r="R62" s="68">
        <f>SUMIFS('درآمد ناشی از فروش'!Q:Q,'درآمد ناشی از فروش'!A:A,B62)</f>
        <v>-182753969</v>
      </c>
      <c r="S62" s="126"/>
      <c r="T62" s="68">
        <f t="shared" si="3"/>
        <v>-182753969</v>
      </c>
      <c r="U62" s="68"/>
      <c r="V62" s="129">
        <f>T62/-درآمدها!$F$11</f>
        <v>-1.4586912274925413E-2</v>
      </c>
      <c r="W62" s="65"/>
      <c r="X62" s="50"/>
    </row>
    <row r="63" spans="2:27" s="32" customFormat="1" ht="18.75">
      <c r="B63" s="51" t="s">
        <v>168</v>
      </c>
      <c r="C63" s="67"/>
      <c r="D63" s="390">
        <f>SUMIFS('درآمد سود سهام'!M:M,'درآمد سود سهام'!A:A,B63)</f>
        <v>0</v>
      </c>
      <c r="E63" s="126"/>
      <c r="F63" s="68">
        <f>SUMIFS('درآمد ناشی از قیمت اوراق '!I:I,'درآمد ناشی از قیمت اوراق '!A:A,B63)</f>
        <v>62955672</v>
      </c>
      <c r="G63" s="68"/>
      <c r="H63" s="365">
        <f>SUMIFS('درآمد ناشی از فروش'!I:I,'درآمد ناشی از فروش'!A:A,B63)</f>
        <v>0</v>
      </c>
      <c r="I63" s="68"/>
      <c r="J63" s="68">
        <f t="shared" si="2"/>
        <v>62955672</v>
      </c>
      <c r="K63" s="68"/>
      <c r="L63" s="129">
        <f>J63/-درآمدها!$F$11</f>
        <v>5.0249462142897602E-3</v>
      </c>
      <c r="M63" s="67"/>
      <c r="N63" s="365">
        <f>SUMIFS('درآمد سود سهام'!S:S,'درآمد سود سهام'!A:A,B63)</f>
        <v>0</v>
      </c>
      <c r="O63" s="68"/>
      <c r="P63" s="68">
        <f>SUMIFS('درآمد ناشی از قیمت اوراق '!Q:Q,'درآمد ناشی از قیمت اوراق '!A:A,B63)</f>
        <v>-217497017</v>
      </c>
      <c r="Q63" s="68"/>
      <c r="R63" s="365">
        <f>SUMIFS('درآمد ناشی از فروش'!Q:Q,'درآمد ناشی از فروش'!A:A,B63)</f>
        <v>0</v>
      </c>
      <c r="S63" s="126"/>
      <c r="T63" s="68">
        <f t="shared" si="3"/>
        <v>-217497017</v>
      </c>
      <c r="U63" s="68"/>
      <c r="V63" s="129">
        <f>T63/-درآمدها!$F$11</f>
        <v>-1.7360005500274313E-2</v>
      </c>
      <c r="W63" s="65"/>
      <c r="X63" s="50"/>
    </row>
    <row r="64" spans="2:27" s="32" customFormat="1" ht="18.75">
      <c r="B64" s="51" t="s">
        <v>149</v>
      </c>
      <c r="C64" s="67"/>
      <c r="D64" s="390">
        <f>SUMIFS('درآمد سود سهام'!M:M,'درآمد سود سهام'!A:A,B64)</f>
        <v>0</v>
      </c>
      <c r="E64" s="126"/>
      <c r="F64" s="68">
        <f>SUMIFS('درآمد ناشی از قیمت اوراق '!I:I,'درآمد ناشی از قیمت اوراق '!A:A,B64)</f>
        <v>-197418330</v>
      </c>
      <c r="G64" s="68"/>
      <c r="H64" s="365">
        <f>SUMIFS('درآمد ناشی از فروش'!I:I,'درآمد ناشی از فروش'!A:A,B64)</f>
        <v>0</v>
      </c>
      <c r="I64" s="68"/>
      <c r="J64" s="68">
        <f t="shared" si="2"/>
        <v>-197418330</v>
      </c>
      <c r="K64" s="68"/>
      <c r="L64" s="129">
        <f>J64/-درآمدها!$F$11</f>
        <v>-1.575738068469679E-2</v>
      </c>
      <c r="M64" s="67"/>
      <c r="N64" s="365">
        <f>SUMIFS('درآمد سود سهام'!S:S,'درآمد سود سهام'!A:A,B64)</f>
        <v>0</v>
      </c>
      <c r="O64" s="68"/>
      <c r="P64" s="68">
        <f>SUMIFS('درآمد ناشی از قیمت اوراق '!Q:Q,'درآمد ناشی از قیمت اوراق '!A:A,B64)</f>
        <v>-256129716</v>
      </c>
      <c r="Q64" s="68"/>
      <c r="R64" s="365">
        <f>SUMIFS('درآمد ناشی از فروش'!Q:Q,'درآمد ناشی از فروش'!A:A,B64)</f>
        <v>0</v>
      </c>
      <c r="S64" s="126"/>
      <c r="T64" s="68">
        <f t="shared" si="3"/>
        <v>-256129716</v>
      </c>
      <c r="U64" s="68"/>
      <c r="V64" s="129">
        <f>T64/-درآمدها!$F$11</f>
        <v>-2.0443559823828287E-2</v>
      </c>
      <c r="W64" s="65"/>
      <c r="X64" s="50"/>
    </row>
    <row r="65" spans="2:24" ht="18.75">
      <c r="B65" s="51" t="s">
        <v>85</v>
      </c>
      <c r="C65" s="67"/>
      <c r="D65" s="390">
        <f>SUMIFS('درآمد سود سهام'!M:M,'درآمد سود سهام'!A:A,B65)</f>
        <v>0</v>
      </c>
      <c r="E65" s="126"/>
      <c r="F65" s="68">
        <f>SUMIFS('درآمد ناشی از قیمت اوراق '!I:I,'درآمد ناشی از قیمت اوراق '!A:A,B65)</f>
        <v>-246757008</v>
      </c>
      <c r="G65" s="68"/>
      <c r="H65" s="365">
        <f>SUMIFS('درآمد ناشی از فروش'!I:I,'درآمد ناشی از فروش'!A:A,B65)</f>
        <v>0</v>
      </c>
      <c r="I65" s="68"/>
      <c r="J65" s="68">
        <f t="shared" si="2"/>
        <v>-246757008</v>
      </c>
      <c r="K65" s="68"/>
      <c r="L65" s="129">
        <f>J65/-درآمدها!$F$11</f>
        <v>-1.969545640302383E-2</v>
      </c>
      <c r="M65" s="67"/>
      <c r="N65" s="365">
        <f>SUMIFS('درآمد سود سهام'!S:S,'درآمد سود سهام'!A:A,B65)</f>
        <v>0</v>
      </c>
      <c r="O65" s="68"/>
      <c r="P65" s="68">
        <f>SUMIFS('درآمد ناشی از قیمت اوراق '!Q:Q,'درآمد ناشی از قیمت اوراق '!A:A,B65)</f>
        <v>-269024953</v>
      </c>
      <c r="Q65" s="68"/>
      <c r="R65" s="365">
        <f>SUMIFS('درآمد ناشی از فروش'!Q:Q,'درآمد ناشی از فروش'!A:A,B65)</f>
        <v>0</v>
      </c>
      <c r="S65" s="126"/>
      <c r="T65" s="68">
        <f t="shared" si="3"/>
        <v>-269024953</v>
      </c>
      <c r="U65" s="68"/>
      <c r="V65" s="129">
        <f>T65/-درآمدها!$F$11</f>
        <v>-2.1472821688359241E-2</v>
      </c>
      <c r="W65" s="65"/>
      <c r="X65" s="50"/>
    </row>
    <row r="66" spans="2:24" s="32" customFormat="1" ht="18.75">
      <c r="B66" s="51" t="s">
        <v>76</v>
      </c>
      <c r="C66" s="67"/>
      <c r="D66" s="390">
        <f>SUMIFS('درآمد سود سهام'!M:M,'درآمد سود سهام'!A:A,B66)</f>
        <v>0</v>
      </c>
      <c r="E66" s="126"/>
      <c r="F66" s="68">
        <f>SUMIFS('درآمد ناشی از قیمت اوراق '!I:I,'درآمد ناشی از قیمت اوراق '!A:A,B66)</f>
        <v>386636384</v>
      </c>
      <c r="G66" s="68"/>
      <c r="H66" s="365">
        <f>SUMIFS('درآمد ناشی از فروش'!I:I,'درآمد ناشی از فروش'!A:A,B66)</f>
        <v>0</v>
      </c>
      <c r="I66" s="68"/>
      <c r="J66" s="68">
        <f t="shared" si="2"/>
        <v>386636384</v>
      </c>
      <c r="K66" s="68"/>
      <c r="L66" s="129">
        <f>J66/-درآمدها!$F$11</f>
        <v>3.0860238202007947E-2</v>
      </c>
      <c r="M66" s="67"/>
      <c r="N66" s="365">
        <f>SUMIFS('درآمد سود سهام'!S:S,'درآمد سود سهام'!A:A,B66)</f>
        <v>0</v>
      </c>
      <c r="O66" s="68"/>
      <c r="P66" s="68">
        <f>SUMIFS('درآمد ناشی از قیمت اوراق '!Q:Q,'درآمد ناشی از قیمت اوراق '!A:A,B66)</f>
        <v>-342865843</v>
      </c>
      <c r="Q66" s="68"/>
      <c r="R66" s="365">
        <f>SUMIFS('درآمد ناشی از فروش'!Q:Q,'درآمد ناشی از فروش'!A:A,B66)</f>
        <v>0</v>
      </c>
      <c r="S66" s="126"/>
      <c r="T66" s="68">
        <f t="shared" si="3"/>
        <v>-342865843</v>
      </c>
      <c r="U66" s="68"/>
      <c r="V66" s="129">
        <f>T66/-درآمدها!$F$11</f>
        <v>-2.7366595654671387E-2</v>
      </c>
      <c r="W66" s="65"/>
      <c r="X66" s="50"/>
    </row>
    <row r="67" spans="2:24" s="32" customFormat="1" ht="18.75">
      <c r="B67" s="51" t="s">
        <v>170</v>
      </c>
      <c r="C67" s="67"/>
      <c r="D67" s="390">
        <f>SUMIFS('درآمد سود سهام'!M:M,'درآمد سود سهام'!A:A,B67)</f>
        <v>0</v>
      </c>
      <c r="E67" s="126"/>
      <c r="F67" s="68">
        <f>SUMIFS('درآمد ناشی از قیمت اوراق '!I:I,'درآمد ناشی از قیمت اوراق '!A:A,B67)</f>
        <v>-889008736</v>
      </c>
      <c r="G67" s="68"/>
      <c r="H67" s="365">
        <f>SUMIFS('درآمد ناشی از فروش'!I:I,'درآمد ناشی از فروش'!A:A,B67)</f>
        <v>0</v>
      </c>
      <c r="I67" s="68"/>
      <c r="J67" s="68">
        <f t="shared" si="2"/>
        <v>-889008736</v>
      </c>
      <c r="K67" s="68"/>
      <c r="L67" s="129">
        <f>J67/-درآمدها!$F$11</f>
        <v>-7.0958198689924631E-2</v>
      </c>
      <c r="M67" s="67"/>
      <c r="N67" s="365">
        <f>SUMIFS('درآمد سود سهام'!S:S,'درآمد سود سهام'!A:A,B67)</f>
        <v>0</v>
      </c>
      <c r="O67" s="68"/>
      <c r="P67" s="68">
        <f>SUMIFS('درآمد ناشی از قیمت اوراق '!Q:Q,'درآمد ناشی از قیمت اوراق '!A:A,B67)</f>
        <v>-369908109</v>
      </c>
      <c r="Q67" s="68"/>
      <c r="R67" s="365">
        <f>SUMIFS('درآمد ناشی از فروش'!Q:Q,'درآمد ناشی از فروش'!A:A,B67)</f>
        <v>0</v>
      </c>
      <c r="S67" s="126"/>
      <c r="T67" s="68">
        <f t="shared" si="3"/>
        <v>-369908109</v>
      </c>
      <c r="U67" s="68"/>
      <c r="V67" s="129">
        <f>T67/-درآمدها!$F$11</f>
        <v>-2.9525033931090974E-2</v>
      </c>
      <c r="W67" s="65"/>
      <c r="X67" s="50"/>
    </row>
    <row r="68" spans="2:24" s="32" customFormat="1" ht="18.75">
      <c r="B68" s="246" t="s">
        <v>101</v>
      </c>
      <c r="C68" s="67"/>
      <c r="D68" s="390">
        <f>SUMIFS('درآمد سود سهام'!M:M,'درآمد سود سهام'!A:A,B68)</f>
        <v>0</v>
      </c>
      <c r="E68" s="126"/>
      <c r="F68" s="68">
        <f>SUMIFS('درآمد ناشی از قیمت اوراق '!I:I,'درآمد ناشی از قیمت اوراق '!A:A,B68)</f>
        <v>-353615394</v>
      </c>
      <c r="G68" s="68"/>
      <c r="H68" s="365">
        <f>SUMIFS('درآمد ناشی از فروش'!I:I,'درآمد ناشی از فروش'!A:A,B68)</f>
        <v>0</v>
      </c>
      <c r="I68" s="68"/>
      <c r="J68" s="68">
        <f t="shared" si="2"/>
        <v>-353615394</v>
      </c>
      <c r="K68" s="68"/>
      <c r="L68" s="129">
        <f>J68/-درآمدها!$F$11</f>
        <v>-2.8224594845002716E-2</v>
      </c>
      <c r="M68" s="67"/>
      <c r="N68" s="365">
        <f>SUMIFS('درآمد سود سهام'!S:S,'درآمد سود سهام'!A:A,B68)</f>
        <v>0</v>
      </c>
      <c r="O68" s="68"/>
      <c r="P68" s="68">
        <f>SUMIFS('درآمد ناشی از قیمت اوراق '!Q:Q,'درآمد ناشی از قیمت اوراق '!A:A,B68)</f>
        <v>-387460407</v>
      </c>
      <c r="Q68" s="68"/>
      <c r="R68" s="365">
        <f>SUMIFS('درآمد ناشی از فروش'!Q:Q,'درآمد ناشی از فروش'!A:A,B68)</f>
        <v>0</v>
      </c>
      <c r="S68" s="126"/>
      <c r="T68" s="68">
        <f t="shared" si="3"/>
        <v>-387460407</v>
      </c>
      <c r="U68" s="68"/>
      <c r="V68" s="129">
        <f>T68/-درآمدها!$F$11</f>
        <v>-3.0926009420435059E-2</v>
      </c>
      <c r="W68" s="65"/>
      <c r="X68" s="50"/>
    </row>
    <row r="69" spans="2:24" s="32" customFormat="1" ht="18.75">
      <c r="B69" s="106" t="s">
        <v>83</v>
      </c>
      <c r="C69" s="67"/>
      <c r="D69" s="390">
        <f>SUMIFS('درآمد سود سهام'!M:M,'درآمد سود سهام'!A:A,B69)</f>
        <v>0</v>
      </c>
      <c r="E69" s="126"/>
      <c r="F69" s="68">
        <f>SUMIFS('درآمد ناشی از قیمت اوراق '!I:I,'درآمد ناشی از قیمت اوراق '!A:A,B69)</f>
        <v>88510212</v>
      </c>
      <c r="G69" s="68"/>
      <c r="H69" s="365">
        <f>SUMIFS('درآمد ناشی از فروش'!I:I,'درآمد ناشی از فروش'!A:A,B69)</f>
        <v>0</v>
      </c>
      <c r="I69" s="68"/>
      <c r="J69" s="68">
        <f t="shared" si="2"/>
        <v>88510212</v>
      </c>
      <c r="K69" s="68"/>
      <c r="L69" s="129">
        <f>J69/-درآمدها!$F$11</f>
        <v>7.0646383492719142E-3</v>
      </c>
      <c r="M69" s="67"/>
      <c r="N69" s="365">
        <f>SUMIFS('درآمد سود سهام'!S:S,'درآمد سود سهام'!A:A,B69)</f>
        <v>0</v>
      </c>
      <c r="O69" s="68"/>
      <c r="P69" s="68">
        <f>SUMIFS('درآمد ناشی از قیمت اوراق '!Q:Q,'درآمد ناشی از قیمت اوراق '!A:A,B69)</f>
        <v>-400997147</v>
      </c>
      <c r="Q69" s="68"/>
      <c r="R69" s="365">
        <f>SUMIFS('درآمد ناشی از فروش'!Q:Q,'درآمد ناشی از فروش'!A:A,B69)</f>
        <v>0</v>
      </c>
      <c r="S69" s="126"/>
      <c r="T69" s="68">
        <f t="shared" si="3"/>
        <v>-400997147</v>
      </c>
      <c r="U69" s="68"/>
      <c r="V69" s="129">
        <f>T69/-درآمدها!$F$11</f>
        <v>-3.2006474265871457E-2</v>
      </c>
      <c r="W69" s="65"/>
      <c r="X69" s="50"/>
    </row>
    <row r="70" spans="2:24" s="32" customFormat="1" ht="18.75">
      <c r="B70" s="51" t="s">
        <v>208</v>
      </c>
      <c r="C70" s="67"/>
      <c r="D70" s="390">
        <f>SUMIFS('درآمد سود سهام'!M:M,'درآمد سود سهام'!A:A,B70)</f>
        <v>0</v>
      </c>
      <c r="E70" s="126"/>
      <c r="F70" s="68">
        <f>SUMIFS('درآمد ناشی از قیمت اوراق '!I:I,'درآمد ناشی از قیمت اوراق '!A:A,B70)</f>
        <v>-2316041429</v>
      </c>
      <c r="G70" s="68"/>
      <c r="H70" s="365">
        <f>SUMIFS('درآمد ناشی از فروش'!I:I,'درآمد ناشی از فروش'!A:A,B70)</f>
        <v>0</v>
      </c>
      <c r="I70" s="68"/>
      <c r="J70" s="68">
        <f t="shared" si="2"/>
        <v>-2316041429</v>
      </c>
      <c r="K70" s="68"/>
      <c r="L70" s="129">
        <f>J70/-درآمدها!$F$11</f>
        <v>-0.18485996957973533</v>
      </c>
      <c r="M70" s="67"/>
      <c r="N70" s="365">
        <f>SUMIFS('درآمد سود سهام'!S:S,'درآمد سود سهام'!A:A,B70)</f>
        <v>0</v>
      </c>
      <c r="O70" s="68"/>
      <c r="P70" s="68">
        <f>SUMIFS('درآمد ناشی از قیمت اوراق '!Q:Q,'درآمد ناشی از قیمت اوراق '!A:A,B70)</f>
        <v>-402856752</v>
      </c>
      <c r="Q70" s="68"/>
      <c r="R70" s="365">
        <f>SUMIFS('درآمد ناشی از فروش'!Q:Q,'درآمد ناشی از فروش'!A:A,B70)</f>
        <v>0</v>
      </c>
      <c r="S70" s="126"/>
      <c r="T70" s="68">
        <f t="shared" si="3"/>
        <v>-402856752</v>
      </c>
      <c r="U70" s="68"/>
      <c r="V70" s="129">
        <f>T70/-درآمدها!$F$11</f>
        <v>-3.2154902752264618E-2</v>
      </c>
      <c r="W70" s="65"/>
      <c r="X70" s="50"/>
    </row>
    <row r="71" spans="2:24" s="32" customFormat="1" ht="18.75">
      <c r="B71" s="51" t="s">
        <v>136</v>
      </c>
      <c r="C71" s="67"/>
      <c r="D71" s="390">
        <f>SUMIFS('درآمد سود سهام'!M:M,'درآمد سود سهام'!A:A,B71)</f>
        <v>0</v>
      </c>
      <c r="E71" s="126"/>
      <c r="F71" s="68">
        <f>SUMIFS('درآمد ناشی از قیمت اوراق '!I:I,'درآمد ناشی از قیمت اوراق '!A:A,B71)</f>
        <v>-162089793</v>
      </c>
      <c r="G71" s="68"/>
      <c r="H71" s="365">
        <f>SUMIFS('درآمد ناشی از فروش'!I:I,'درآمد ناشی از فروش'!A:A,B71)</f>
        <v>0</v>
      </c>
      <c r="I71" s="68"/>
      <c r="J71" s="68">
        <f t="shared" si="2"/>
        <v>-162089793</v>
      </c>
      <c r="K71" s="68"/>
      <c r="L71" s="129">
        <f>J71/-درآمدها!$F$11</f>
        <v>-1.2937555359751555E-2</v>
      </c>
      <c r="M71" s="67"/>
      <c r="N71" s="365">
        <f>SUMIFS('درآمد سود سهام'!S:S,'درآمد سود سهام'!A:A,B71)</f>
        <v>0</v>
      </c>
      <c r="O71" s="68"/>
      <c r="P71" s="68">
        <f>SUMIFS('درآمد ناشی از قیمت اوراق '!Q:Q,'درآمد ناشی از قیمت اوراق '!A:A,B71)</f>
        <v>-457195066</v>
      </c>
      <c r="Q71" s="68"/>
      <c r="R71" s="365">
        <f>SUMIFS('درآمد ناشی از فروش'!Q:Q,'درآمد ناشی از فروش'!A:A,B71)</f>
        <v>0</v>
      </c>
      <c r="S71" s="126"/>
      <c r="T71" s="68">
        <f t="shared" si="3"/>
        <v>-457195066</v>
      </c>
      <c r="U71" s="68"/>
      <c r="V71" s="129">
        <f>T71/-درآمدها!$F$11</f>
        <v>-3.6492035476782092E-2</v>
      </c>
      <c r="W71" s="65"/>
      <c r="X71" s="50"/>
    </row>
    <row r="72" spans="2:24" s="32" customFormat="1" ht="18.75">
      <c r="B72" s="181" t="s">
        <v>167</v>
      </c>
      <c r="C72" s="67"/>
      <c r="D72" s="390">
        <f>SUMIFS('درآمد سود سهام'!M:M,'درآمد سود سهام'!A:A,B72)</f>
        <v>0</v>
      </c>
      <c r="E72" s="126"/>
      <c r="F72" s="68">
        <f>SUMIFS('درآمد ناشی از قیمت اوراق '!I:I,'درآمد ناشی از قیمت اوراق '!A:A,B72)</f>
        <v>402391440</v>
      </c>
      <c r="G72" s="68"/>
      <c r="H72" s="365">
        <f>SUMIFS('درآمد ناشی از فروش'!I:I,'درآمد ناشی از فروش'!A:A,B72)</f>
        <v>0</v>
      </c>
      <c r="I72" s="68"/>
      <c r="J72" s="68">
        <f t="shared" si="2"/>
        <v>402391440</v>
      </c>
      <c r="K72" s="68"/>
      <c r="L72" s="129">
        <f>J72/-درآمدها!$F$11</f>
        <v>3.2117762845746529E-2</v>
      </c>
      <c r="M72" s="67"/>
      <c r="N72" s="365">
        <f>SUMIFS('درآمد سود سهام'!S:S,'درآمد سود سهام'!A:A,B72)</f>
        <v>0</v>
      </c>
      <c r="O72" s="68"/>
      <c r="P72" s="68">
        <f>SUMIFS('درآمد ناشی از قیمت اوراق '!Q:Q,'درآمد ناشی از قیمت اوراق '!A:A,B72)</f>
        <v>-623230369</v>
      </c>
      <c r="Q72" s="68"/>
      <c r="R72" s="68">
        <f>SUMIFS('درآمد ناشی از فروش'!Q:Q,'درآمد ناشی از فروش'!A:A,B72)</f>
        <v>103319193</v>
      </c>
      <c r="S72" s="126"/>
      <c r="T72" s="68">
        <f t="shared" si="3"/>
        <v>-519911176</v>
      </c>
      <c r="U72" s="68"/>
      <c r="V72" s="129">
        <f>T72/-درآمدها!$F$11</f>
        <v>-4.1497860520147208E-2</v>
      </c>
      <c r="W72" s="65"/>
      <c r="X72" s="50"/>
    </row>
    <row r="73" spans="2:24" s="32" customFormat="1" ht="18.75">
      <c r="B73" s="51" t="s">
        <v>157</v>
      </c>
      <c r="C73" s="67"/>
      <c r="D73" s="390">
        <f>SUMIFS('درآمد سود سهام'!M:M,'درآمد سود سهام'!A:A,B73)</f>
        <v>0</v>
      </c>
      <c r="E73" s="126"/>
      <c r="F73" s="68">
        <f>SUMIFS('درآمد ناشی از قیمت اوراق '!I:I,'درآمد ناشی از قیمت اوراق '!A:A,B73)</f>
        <v>-686789145</v>
      </c>
      <c r="G73" s="68"/>
      <c r="H73" s="365">
        <f>SUMIFS('درآمد ناشی از فروش'!I:I,'درآمد ناشی از فروش'!A:A,B73)</f>
        <v>0</v>
      </c>
      <c r="I73" s="68"/>
      <c r="J73" s="68">
        <f t="shared" ref="J73:J104" si="4">D73+F73+H73</f>
        <v>-686789145</v>
      </c>
      <c r="K73" s="68"/>
      <c r="L73" s="129">
        <f>J73/-درآمدها!$F$11</f>
        <v>-5.4817594738454239E-2</v>
      </c>
      <c r="M73" s="67"/>
      <c r="N73" s="365">
        <f>SUMIFS('درآمد سود سهام'!S:S,'درآمد سود سهام'!A:A,B73)</f>
        <v>0</v>
      </c>
      <c r="O73" s="68"/>
      <c r="P73" s="68">
        <f>SUMIFS('درآمد ناشی از قیمت اوراق '!Q:Q,'درآمد ناشی از قیمت اوراق '!A:A,B73)</f>
        <v>-535657189</v>
      </c>
      <c r="Q73" s="68"/>
      <c r="R73" s="365">
        <f>SUMIFS('درآمد ناشی از فروش'!Q:Q,'درآمد ناشی از فروش'!A:A,B73)</f>
        <v>0</v>
      </c>
      <c r="S73" s="126"/>
      <c r="T73" s="68">
        <f t="shared" ref="T73:T104" si="5">N73+P73+R73</f>
        <v>-535657189</v>
      </c>
      <c r="U73" s="68"/>
      <c r="V73" s="129">
        <f>T73/-درآمدها!$F$11</f>
        <v>-4.2754663376838302E-2</v>
      </c>
      <c r="W73" s="65"/>
      <c r="X73" s="50"/>
    </row>
    <row r="74" spans="2:24" s="32" customFormat="1" ht="18.75">
      <c r="B74" s="51" t="s">
        <v>147</v>
      </c>
      <c r="C74" s="67"/>
      <c r="D74" s="390">
        <f>SUMIFS('درآمد سود سهام'!M:M,'درآمد سود سهام'!A:A,B74)</f>
        <v>0</v>
      </c>
      <c r="E74" s="126"/>
      <c r="F74" s="68">
        <f>SUMIFS('درآمد ناشی از قیمت اوراق '!I:I,'درآمد ناشی از قیمت اوراق '!A:A,B74)</f>
        <v>-484817668</v>
      </c>
      <c r="G74" s="68"/>
      <c r="H74" s="365">
        <f>SUMIFS('درآمد ناشی از فروش'!I:I,'درآمد ناشی از فروش'!A:A,B74)</f>
        <v>0</v>
      </c>
      <c r="I74" s="68"/>
      <c r="J74" s="68">
        <f t="shared" si="4"/>
        <v>-484817668</v>
      </c>
      <c r="K74" s="68"/>
      <c r="L74" s="129">
        <f>J74/-درآمدها!$F$11</f>
        <v>-3.8696794554704934E-2</v>
      </c>
      <c r="M74" s="67"/>
      <c r="N74" s="365">
        <f>SUMIFS('درآمد سود سهام'!S:S,'درآمد سود سهام'!A:A,B74)</f>
        <v>0</v>
      </c>
      <c r="O74" s="68"/>
      <c r="P74" s="68">
        <f>SUMIFS('درآمد ناشی از قیمت اوراق '!Q:Q,'درآمد ناشی از قیمت اوراق '!A:A,B74)</f>
        <v>-547764386</v>
      </c>
      <c r="Q74" s="68"/>
      <c r="R74" s="365">
        <f>SUMIFS('درآمد ناشی از فروش'!Q:Q,'درآمد ناشی از فروش'!A:A,B74)</f>
        <v>0</v>
      </c>
      <c r="S74" s="126"/>
      <c r="T74" s="68">
        <f t="shared" si="5"/>
        <v>-547764386</v>
      </c>
      <c r="U74" s="68"/>
      <c r="V74" s="129">
        <f>T74/-درآمدها!$F$11</f>
        <v>-4.3721026085679057E-2</v>
      </c>
      <c r="W74" s="65"/>
      <c r="X74" s="50"/>
    </row>
    <row r="75" spans="2:24" s="32" customFormat="1" ht="18.75">
      <c r="B75" s="51" t="s">
        <v>125</v>
      </c>
      <c r="C75" s="67"/>
      <c r="D75" s="390">
        <f>SUMIFS('درآمد سود سهام'!M:M,'درآمد سود سهام'!A:A,B75)</f>
        <v>0</v>
      </c>
      <c r="E75" s="126"/>
      <c r="F75" s="68">
        <f>SUMIFS('درآمد ناشی از قیمت اوراق '!I:I,'درآمد ناشی از قیمت اوراق '!A:A,B75)</f>
        <v>-217199925</v>
      </c>
      <c r="G75" s="68"/>
      <c r="H75" s="365">
        <f>SUMIFS('درآمد ناشی از فروش'!I:I,'درآمد ناشی از فروش'!A:A,B75)</f>
        <v>0</v>
      </c>
      <c r="I75" s="68"/>
      <c r="J75" s="68">
        <f t="shared" si="4"/>
        <v>-217199925</v>
      </c>
      <c r="K75" s="68"/>
      <c r="L75" s="129">
        <f>J75/-درآمدها!$F$11</f>
        <v>-1.7336292445147273E-2</v>
      </c>
      <c r="M75" s="67"/>
      <c r="N75" s="365">
        <f>SUMIFS('درآمد سود سهام'!S:S,'درآمد سود سهام'!A:A,B75)</f>
        <v>0</v>
      </c>
      <c r="O75" s="68"/>
      <c r="P75" s="68">
        <f>SUMIFS('درآمد ناشی از قیمت اوراق '!Q:Q,'درآمد ناشی از قیمت اوراق '!A:A,B75)</f>
        <v>-565017658</v>
      </c>
      <c r="Q75" s="68"/>
      <c r="R75" s="365">
        <f>SUMIFS('درآمد ناشی از فروش'!Q:Q,'درآمد ناشی از فروش'!A:A,B75)</f>
        <v>0</v>
      </c>
      <c r="S75" s="126"/>
      <c r="T75" s="68">
        <f t="shared" si="5"/>
        <v>-565017658</v>
      </c>
      <c r="U75" s="68"/>
      <c r="V75" s="129">
        <f>T75/-درآمدها!$F$11</f>
        <v>-4.5098134153408236E-2</v>
      </c>
      <c r="W75" s="65"/>
      <c r="X75" s="50"/>
    </row>
    <row r="76" spans="2:24" s="32" customFormat="1" ht="18.75">
      <c r="B76" s="51" t="s">
        <v>137</v>
      </c>
      <c r="C76" s="67"/>
      <c r="D76" s="390">
        <f>SUMIFS('درآمد سود سهام'!M:M,'درآمد سود سهام'!A:A,B76)</f>
        <v>0</v>
      </c>
      <c r="E76" s="126"/>
      <c r="F76" s="68">
        <f>SUMIFS('درآمد ناشی از قیمت اوراق '!I:I,'درآمد ناشی از قیمت اوراق '!A:A,B76)</f>
        <v>-71659872</v>
      </c>
      <c r="G76" s="68"/>
      <c r="H76" s="365">
        <f>SUMIFS('درآمد ناشی از فروش'!I:I,'درآمد ناشی از فروش'!A:A,B76)</f>
        <v>0</v>
      </c>
      <c r="I76" s="68"/>
      <c r="J76" s="68">
        <f t="shared" si="4"/>
        <v>-71659872</v>
      </c>
      <c r="K76" s="68"/>
      <c r="L76" s="129">
        <f>J76/-درآمدها!$F$11</f>
        <v>-5.7196911903805705E-3</v>
      </c>
      <c r="M76" s="67"/>
      <c r="N76" s="365">
        <f>SUMIFS('درآمد سود سهام'!S:S,'درآمد سود سهام'!A:A,B76)</f>
        <v>0</v>
      </c>
      <c r="O76" s="68"/>
      <c r="P76" s="68">
        <f>SUMIFS('درآمد ناشی از قیمت اوراق '!Q:Q,'درآمد ناشی از قیمت اوراق '!A:A,B76)</f>
        <v>-614876222</v>
      </c>
      <c r="Q76" s="68"/>
      <c r="R76" s="365">
        <f>SUMIFS('درآمد ناشی از فروش'!Q:Q,'درآمد ناشی از فروش'!A:A,B76)</f>
        <v>0</v>
      </c>
      <c r="S76" s="126"/>
      <c r="T76" s="68">
        <f t="shared" si="5"/>
        <v>-614876222</v>
      </c>
      <c r="U76" s="68"/>
      <c r="V76" s="129">
        <f>T76/-درآمدها!$F$11</f>
        <v>-4.9077705722777289E-2</v>
      </c>
      <c r="W76" s="65"/>
      <c r="X76" s="50"/>
    </row>
    <row r="77" spans="2:24" s="32" customFormat="1" ht="18.75">
      <c r="B77" s="51" t="s">
        <v>129</v>
      </c>
      <c r="C77" s="67"/>
      <c r="D77" s="390">
        <f>SUMIFS('درآمد سود سهام'!M:M,'درآمد سود سهام'!A:A,B77)</f>
        <v>0</v>
      </c>
      <c r="E77" s="126"/>
      <c r="F77" s="68">
        <f>SUMIFS('درآمد ناشی از قیمت اوراق '!I:I,'درآمد ناشی از قیمت اوراق '!A:A,B77)</f>
        <v>-183354510</v>
      </c>
      <c r="G77" s="68"/>
      <c r="H77" s="365">
        <f>SUMIFS('درآمد ناشی از فروش'!I:I,'درآمد ناشی از فروش'!A:A,B77)</f>
        <v>0</v>
      </c>
      <c r="I77" s="68"/>
      <c r="J77" s="68">
        <f t="shared" si="4"/>
        <v>-183354510</v>
      </c>
      <c r="K77" s="68"/>
      <c r="L77" s="129">
        <f>J77/-درآمدها!$F$11</f>
        <v>-1.4634845783195738E-2</v>
      </c>
      <c r="M77" s="67"/>
      <c r="N77" s="365">
        <f>SUMIFS('درآمد سود سهام'!S:S,'درآمد سود سهام'!A:A,B77)</f>
        <v>0</v>
      </c>
      <c r="O77" s="68"/>
      <c r="P77" s="68">
        <f>SUMIFS('درآمد ناشی از قیمت اوراق '!Q:Q,'درآمد ناشی از قیمت اوراق '!A:A,B77)</f>
        <v>-669899601</v>
      </c>
      <c r="Q77" s="68"/>
      <c r="R77" s="365">
        <f>SUMIFS('درآمد ناشی از فروش'!Q:Q,'درآمد ناشی از فروش'!A:A,B77)</f>
        <v>0</v>
      </c>
      <c r="S77" s="126"/>
      <c r="T77" s="68">
        <f t="shared" si="5"/>
        <v>-669899601</v>
      </c>
      <c r="U77" s="68"/>
      <c r="V77" s="129">
        <f>T77/-درآمدها!$F$11</f>
        <v>-5.3469518425586351E-2</v>
      </c>
      <c r="W77" s="65"/>
      <c r="X77" s="50"/>
    </row>
    <row r="78" spans="2:24" s="32" customFormat="1" ht="18.75">
      <c r="B78" s="106" t="s">
        <v>200</v>
      </c>
      <c r="C78" s="67"/>
      <c r="D78" s="390">
        <f>SUMIFS('درآمد سود سهام'!M:M,'درآمد سود سهام'!A:A,B78)</f>
        <v>0</v>
      </c>
      <c r="E78" s="126"/>
      <c r="F78" s="365">
        <f>SUMIFS('درآمد ناشی از قیمت اوراق '!I:I,'درآمد ناشی از قیمت اوراق '!A:A,B78)</f>
        <v>0</v>
      </c>
      <c r="G78" s="68"/>
      <c r="H78" s="365">
        <f>SUMIFS('درآمد ناشی از فروش'!I:I,'درآمد ناشی از فروش'!A:A,B78)</f>
        <v>0</v>
      </c>
      <c r="I78" s="68"/>
      <c r="J78" s="365">
        <f t="shared" si="4"/>
        <v>0</v>
      </c>
      <c r="K78" s="68"/>
      <c r="L78" s="129">
        <f>J78/-درآمدها!$F$11</f>
        <v>0</v>
      </c>
      <c r="M78" s="67"/>
      <c r="N78" s="68">
        <f>SUMIFS('درآمد سود سهام'!S:S,'درآمد سود سهام'!A:A,B78)</f>
        <v>301100571</v>
      </c>
      <c r="O78" s="68"/>
      <c r="P78" s="365">
        <f>SUMIFS('درآمد ناشی از قیمت اوراق '!Q:Q,'درآمد ناشی از قیمت اوراق '!A:A,B78)</f>
        <v>0</v>
      </c>
      <c r="Q78" s="68"/>
      <c r="R78" s="68">
        <f>SUMIFS('درآمد ناشی از فروش'!Q:Q,'درآمد ناشی از فروش'!A:A,B78)</f>
        <v>-988880991</v>
      </c>
      <c r="S78" s="126"/>
      <c r="T78" s="68">
        <f t="shared" si="5"/>
        <v>-687780420</v>
      </c>
      <c r="U78" s="68"/>
      <c r="V78" s="129">
        <f>T78/-درآمدها!$F$11</f>
        <v>-5.4896715545211257E-2</v>
      </c>
      <c r="W78" s="65"/>
      <c r="X78" s="50"/>
    </row>
    <row r="79" spans="2:24" s="32" customFormat="1" ht="18.75">
      <c r="B79" s="51" t="s">
        <v>70</v>
      </c>
      <c r="C79" s="67"/>
      <c r="D79" s="390">
        <f>SUMIFS('درآمد سود سهام'!M:M,'درآمد سود سهام'!A:A,B79)</f>
        <v>0</v>
      </c>
      <c r="E79" s="126"/>
      <c r="F79" s="68">
        <f>SUMIFS('درآمد ناشی از قیمت اوراق '!I:I,'درآمد ناشی از قیمت اوراق '!A:A,B79)</f>
        <v>312032295</v>
      </c>
      <c r="G79" s="68"/>
      <c r="H79" s="365">
        <f>SUMIFS('درآمد ناشی از فروش'!I:I,'درآمد ناشی از فروش'!A:A,B79)</f>
        <v>0</v>
      </c>
      <c r="I79" s="68"/>
      <c r="J79" s="68">
        <f t="shared" si="4"/>
        <v>312032295</v>
      </c>
      <c r="K79" s="68"/>
      <c r="L79" s="129">
        <f>J79/-درآمدها!$F$11</f>
        <v>2.4905547819367182E-2</v>
      </c>
      <c r="M79" s="67"/>
      <c r="N79" s="365">
        <f>SUMIFS('درآمد سود سهام'!S:S,'درآمد سود سهام'!A:A,B79)</f>
        <v>0</v>
      </c>
      <c r="O79" s="68"/>
      <c r="P79" s="68">
        <f>SUMIFS('درآمد ناشی از قیمت اوراق '!Q:Q,'درآمد ناشی از قیمت اوراق '!A:A,B79)</f>
        <v>415383606</v>
      </c>
      <c r="Q79" s="68"/>
      <c r="R79" s="68">
        <f>SUMIFS('درآمد ناشی از فروش'!Q:Q,'درآمد ناشی از فروش'!A:A,B79)</f>
        <v>-1116292088</v>
      </c>
      <c r="S79" s="126"/>
      <c r="T79" s="68">
        <f t="shared" si="5"/>
        <v>-700908482</v>
      </c>
      <c r="U79" s="68"/>
      <c r="V79" s="129">
        <f>T79/-درآمدها!$F$11</f>
        <v>-5.5944560852110074E-2</v>
      </c>
      <c r="W79" s="65"/>
      <c r="X79" s="50"/>
    </row>
    <row r="80" spans="2:24" s="32" customFormat="1" ht="18.75">
      <c r="B80" s="51" t="s">
        <v>134</v>
      </c>
      <c r="C80" s="67"/>
      <c r="D80" s="390">
        <f>SUMIFS('درآمد سود سهام'!M:M,'درآمد سود سهام'!A:A,B80)</f>
        <v>0</v>
      </c>
      <c r="E80" s="126"/>
      <c r="F80" s="68">
        <f>SUMIFS('درآمد ناشی از قیمت اوراق '!I:I,'درآمد ناشی از قیمت اوراق '!A:A,B80)</f>
        <v>391894272</v>
      </c>
      <c r="G80" s="68"/>
      <c r="H80" s="365">
        <f>SUMIFS('درآمد ناشی از فروش'!I:I,'درآمد ناشی از فروش'!A:A,B80)</f>
        <v>0</v>
      </c>
      <c r="I80" s="68"/>
      <c r="J80" s="68">
        <f t="shared" si="4"/>
        <v>391894272</v>
      </c>
      <c r="K80" s="68"/>
      <c r="L80" s="129">
        <f>J80/-درآمدها!$F$11</f>
        <v>3.1279908162814014E-2</v>
      </c>
      <c r="M80" s="67"/>
      <c r="N80" s="365">
        <f>SUMIFS('درآمد سود سهام'!S:S,'درآمد سود سهام'!A:A,B80)</f>
        <v>0</v>
      </c>
      <c r="O80" s="68"/>
      <c r="P80" s="68">
        <f>SUMIFS('درآمد ناشی از قیمت اوراق '!Q:Q,'درآمد ناشی از قیمت اوراق '!A:A,B80)</f>
        <v>-706555184</v>
      </c>
      <c r="Q80" s="68"/>
      <c r="R80" s="365">
        <f>SUMIFS('درآمد ناشی از فروش'!Q:Q,'درآمد ناشی از فروش'!A:A,B80)</f>
        <v>0</v>
      </c>
      <c r="S80" s="126"/>
      <c r="T80" s="68">
        <f t="shared" si="5"/>
        <v>-706555184</v>
      </c>
      <c r="U80" s="68"/>
      <c r="V80" s="129">
        <f>T80/-درآمدها!$F$11</f>
        <v>-5.6395264862355923E-2</v>
      </c>
      <c r="W80" s="65"/>
      <c r="X80" s="50"/>
    </row>
    <row r="81" spans="2:24" s="32" customFormat="1" ht="18.75">
      <c r="B81" s="51" t="s">
        <v>98</v>
      </c>
      <c r="C81" s="67"/>
      <c r="D81" s="390">
        <f>SUMIFS('درآمد سود سهام'!M:M,'درآمد سود سهام'!A:A,B81)</f>
        <v>0</v>
      </c>
      <c r="E81" s="126"/>
      <c r="F81" s="68">
        <f>SUMIFS('درآمد ناشی از قیمت اوراق '!I:I,'درآمد ناشی از قیمت اوراق '!A:A,B81)</f>
        <v>-194287073</v>
      </c>
      <c r="G81" s="68"/>
      <c r="H81" s="365">
        <f>SUMIFS('درآمد ناشی از فروش'!I:I,'درآمد ناشی از فروش'!A:A,B81)</f>
        <v>0</v>
      </c>
      <c r="I81" s="68"/>
      <c r="J81" s="68">
        <f t="shared" si="4"/>
        <v>-194287073</v>
      </c>
      <c r="K81" s="68"/>
      <c r="L81" s="129">
        <f>J81/-درآمدها!$F$11</f>
        <v>-1.5507452481117004E-2</v>
      </c>
      <c r="M81" s="67"/>
      <c r="N81" s="68">
        <f>SUMIFS('درآمد سود سهام'!S:S,'درآمد سود سهام'!A:A,B81)</f>
        <v>183745654</v>
      </c>
      <c r="O81" s="68"/>
      <c r="P81" s="68">
        <f>SUMIFS('درآمد ناشی از قیمت اوراق '!Q:Q,'درآمد ناشی از قیمت اوراق '!A:A,B81)</f>
        <v>-895291064</v>
      </c>
      <c r="Q81" s="68"/>
      <c r="R81" s="365">
        <f>SUMIFS('درآمد ناشی از فروش'!Q:Q,'درآمد ناشی از فروش'!A:A,B81)</f>
        <v>0</v>
      </c>
      <c r="S81" s="126"/>
      <c r="T81" s="68">
        <f t="shared" si="5"/>
        <v>-711545410</v>
      </c>
      <c r="U81" s="68"/>
      <c r="V81" s="129">
        <f>T81/-درآمدها!$F$11</f>
        <v>-5.6793570788582083E-2</v>
      </c>
      <c r="W81" s="65"/>
      <c r="X81" s="50"/>
    </row>
    <row r="82" spans="2:24" s="32" customFormat="1" ht="18.75">
      <c r="B82" s="51" t="s">
        <v>175</v>
      </c>
      <c r="C82" s="67"/>
      <c r="D82" s="390">
        <f>SUMIFS('درآمد سود سهام'!M:M,'درآمد سود سهام'!A:A,B82)</f>
        <v>0</v>
      </c>
      <c r="E82" s="126"/>
      <c r="F82" s="68">
        <f>SUMIFS('درآمد ناشی از قیمت اوراق '!I:I,'درآمد ناشی از قیمت اوراق '!A:A,B82)</f>
        <v>-588676410</v>
      </c>
      <c r="G82" s="68"/>
      <c r="H82" s="365">
        <f>SUMIFS('درآمد ناشی از فروش'!I:I,'درآمد ناشی از فروش'!A:A,B82)</f>
        <v>0</v>
      </c>
      <c r="I82" s="68"/>
      <c r="J82" s="68">
        <f t="shared" si="4"/>
        <v>-588676410</v>
      </c>
      <c r="K82" s="68"/>
      <c r="L82" s="129">
        <f>J82/-درآمدها!$F$11</f>
        <v>-4.698650977581792E-2</v>
      </c>
      <c r="M82" s="67"/>
      <c r="N82" s="365">
        <f>SUMIFS('درآمد سود سهام'!S:S,'درآمد سود سهام'!A:A,B82)</f>
        <v>0</v>
      </c>
      <c r="O82" s="68"/>
      <c r="P82" s="68">
        <f>SUMIFS('درآمد ناشی از قیمت اوراق '!Q:Q,'درآمد ناشی از قیمت اوراق '!A:A,B82)</f>
        <v>-712155154</v>
      </c>
      <c r="Q82" s="68"/>
      <c r="R82" s="365">
        <f>SUMIFS('درآمد ناشی از فروش'!Q:Q,'درآمد ناشی از فروش'!A:A,B82)</f>
        <v>0</v>
      </c>
      <c r="S82" s="126"/>
      <c r="T82" s="68">
        <f t="shared" si="5"/>
        <v>-712155154</v>
      </c>
      <c r="U82" s="68"/>
      <c r="V82" s="129">
        <f>T82/-درآمدها!$F$11</f>
        <v>-5.6842238854653809E-2</v>
      </c>
      <c r="W82" s="65"/>
      <c r="X82" s="50"/>
    </row>
    <row r="83" spans="2:24" s="32" customFormat="1" ht="18.75">
      <c r="B83" s="51" t="s">
        <v>89</v>
      </c>
      <c r="C83" s="67"/>
      <c r="D83" s="390">
        <f>SUMIFS('درآمد سود سهام'!M:M,'درآمد سود سهام'!A:A,B83)</f>
        <v>0</v>
      </c>
      <c r="E83" s="126"/>
      <c r="F83" s="68">
        <f>SUMIFS('درآمد ناشی از قیمت اوراق '!I:I,'درآمد ناشی از قیمت اوراق '!A:A,B83)</f>
        <v>237975570</v>
      </c>
      <c r="G83" s="68"/>
      <c r="H83" s="365">
        <f>SUMIFS('درآمد ناشی از فروش'!I:I,'درآمد ناشی از فروش'!A:A,B83)</f>
        <v>0</v>
      </c>
      <c r="I83" s="68"/>
      <c r="J83" s="68">
        <f t="shared" si="4"/>
        <v>237975570</v>
      </c>
      <c r="K83" s="68"/>
      <c r="L83" s="129">
        <f>J83/-درآمدها!$F$11</f>
        <v>1.8994546505117883E-2</v>
      </c>
      <c r="M83" s="67"/>
      <c r="N83" s="365">
        <f>SUMIFS('درآمد سود سهام'!S:S,'درآمد سود سهام'!A:A,B83)</f>
        <v>0</v>
      </c>
      <c r="O83" s="68"/>
      <c r="P83" s="68">
        <f>SUMIFS('درآمد ناشی از قیمت اوراق '!Q:Q,'درآمد ناشی از قیمت اوراق '!A:A,B83)</f>
        <v>-712923580</v>
      </c>
      <c r="Q83" s="68"/>
      <c r="R83" s="365">
        <f>SUMIFS('درآمد ناشی از فروش'!Q:Q,'درآمد ناشی از فروش'!A:A,B83)</f>
        <v>0</v>
      </c>
      <c r="S83" s="126"/>
      <c r="T83" s="68">
        <f t="shared" si="5"/>
        <v>-712923580</v>
      </c>
      <c r="U83" s="68"/>
      <c r="V83" s="129">
        <f>T83/-درآمدها!$F$11</f>
        <v>-5.690357247554919E-2</v>
      </c>
      <c r="W83" s="65"/>
      <c r="X83" s="50"/>
    </row>
    <row r="84" spans="2:24" s="32" customFormat="1" ht="18.75">
      <c r="B84" s="51" t="s">
        <v>171</v>
      </c>
      <c r="C84" s="67"/>
      <c r="D84" s="390">
        <f>SUMIFS('درآمد سود سهام'!M:M,'درآمد سود سهام'!A:A,B84)</f>
        <v>0</v>
      </c>
      <c r="E84" s="126"/>
      <c r="F84" s="68">
        <f>SUMIFS('درآمد ناشی از قیمت اوراق '!I:I,'درآمد ناشی از قیمت اوراق '!A:A,B84)</f>
        <v>-300001592</v>
      </c>
      <c r="G84" s="68"/>
      <c r="H84" s="365">
        <f>SUMIFS('درآمد ناشی از فروش'!I:I,'درآمد ناشی از فروش'!A:A,B84)</f>
        <v>0</v>
      </c>
      <c r="I84" s="68"/>
      <c r="J84" s="68">
        <f t="shared" si="4"/>
        <v>-300001592</v>
      </c>
      <c r="K84" s="68"/>
      <c r="L84" s="129">
        <f>J84/-درآمدها!$F$11</f>
        <v>-2.3945290648335883E-2</v>
      </c>
      <c r="M84" s="67"/>
      <c r="N84" s="365">
        <f>SUMIFS('درآمد سود سهام'!S:S,'درآمد سود سهام'!A:A,B84)</f>
        <v>0</v>
      </c>
      <c r="O84" s="68"/>
      <c r="P84" s="68">
        <f>SUMIFS('درآمد ناشی از قیمت اوراق '!Q:Q,'درآمد ناشی از قیمت اوراق '!A:A,B84)</f>
        <v>-731088512</v>
      </c>
      <c r="Q84" s="68"/>
      <c r="R84" s="365">
        <f>SUMIFS('درآمد ناشی از فروش'!Q:Q,'درآمد ناشی از فروش'!A:A,B84)</f>
        <v>0</v>
      </c>
      <c r="S84" s="126"/>
      <c r="T84" s="68">
        <f t="shared" si="5"/>
        <v>-731088512</v>
      </c>
      <c r="U84" s="68"/>
      <c r="V84" s="129">
        <f>T84/-درآمدها!$F$11</f>
        <v>-5.8353446702707486E-2</v>
      </c>
      <c r="W84" s="65"/>
      <c r="X84" s="50"/>
    </row>
    <row r="85" spans="2:24" s="32" customFormat="1" ht="18.75">
      <c r="B85" s="128" t="s">
        <v>84</v>
      </c>
      <c r="C85" s="67"/>
      <c r="D85" s="390">
        <f>SUMIFS('درآمد سود سهام'!M:M,'درآمد سود سهام'!A:A,B85)</f>
        <v>0</v>
      </c>
      <c r="E85" s="126"/>
      <c r="F85" s="68">
        <f>SUMIFS('درآمد ناشی از قیمت اوراق '!I:I,'درآمد ناشی از قیمت اوراق '!A:A,B85)</f>
        <v>870546743</v>
      </c>
      <c r="G85" s="68"/>
      <c r="H85" s="365">
        <f>SUMIFS('درآمد ناشی از فروش'!I:I,'درآمد ناشی از فروش'!A:A,B85)</f>
        <v>0</v>
      </c>
      <c r="I85" s="68"/>
      <c r="J85" s="68">
        <f t="shared" si="4"/>
        <v>870546743</v>
      </c>
      <c r="K85" s="68"/>
      <c r="L85" s="129">
        <f>J85/-درآمدها!$F$11</f>
        <v>6.948461388197287E-2</v>
      </c>
      <c r="M85" s="67"/>
      <c r="N85" s="68">
        <f>SUMIFS('درآمد سود سهام'!S:S,'درآمد سود سهام'!A:A,B85)</f>
        <v>3500000000</v>
      </c>
      <c r="O85" s="68"/>
      <c r="P85" s="68">
        <f>SUMIFS('درآمد ناشی از قیمت اوراق '!Q:Q,'درآمد ناشی از قیمت اوراق '!A:A,B85)</f>
        <v>-4462000669</v>
      </c>
      <c r="Q85" s="68"/>
      <c r="R85" s="365">
        <f>SUMIFS('درآمد ناشی از فروش'!Q:Q,'درآمد ناشی از فروش'!A:A,B85)</f>
        <v>0</v>
      </c>
      <c r="S85" s="69"/>
      <c r="T85" s="68">
        <f t="shared" si="5"/>
        <v>-962000669</v>
      </c>
      <c r="U85" s="68"/>
      <c r="V85" s="129">
        <f>T85/-درآمدها!$F$11</f>
        <v>-7.6784211275447378E-2</v>
      </c>
      <c r="W85" s="65"/>
      <c r="X85" s="50"/>
    </row>
    <row r="86" spans="2:24" s="32" customFormat="1" ht="18.75">
      <c r="B86" s="106" t="s">
        <v>78</v>
      </c>
      <c r="C86" s="67"/>
      <c r="D86" s="390">
        <f>SUMIFS('درآمد سود سهام'!M:M,'درآمد سود سهام'!A:A,B86)</f>
        <v>0</v>
      </c>
      <c r="E86" s="126"/>
      <c r="F86" s="365">
        <f>SUMIFS('درآمد ناشی از قیمت اوراق '!I:I,'درآمد ناشی از قیمت اوراق '!A:A,B86)</f>
        <v>0</v>
      </c>
      <c r="G86" s="68"/>
      <c r="H86" s="68">
        <f>SUMIFS('درآمد ناشی از فروش'!I:I,'درآمد ناشی از فروش'!A:A,B86)</f>
        <v>-976017450</v>
      </c>
      <c r="I86" s="68"/>
      <c r="J86" s="68">
        <f t="shared" si="4"/>
        <v>-976017450</v>
      </c>
      <c r="K86" s="68"/>
      <c r="L86" s="129">
        <f>J86/-درآمدها!$F$11</f>
        <v>-7.7902991655116396E-2</v>
      </c>
      <c r="M86" s="67"/>
      <c r="N86" s="365">
        <f>SUMIFS('درآمد سود سهام'!S:S,'درآمد سود سهام'!A:A,B86)</f>
        <v>0</v>
      </c>
      <c r="O86" s="68"/>
      <c r="P86" s="365">
        <f>SUMIFS('درآمد ناشی از قیمت اوراق '!Q:Q,'درآمد ناشی از قیمت اوراق '!A:A,B86)</f>
        <v>0</v>
      </c>
      <c r="Q86" s="68"/>
      <c r="R86" s="68">
        <f>SUMIFS('درآمد ناشی از فروش'!Q:Q,'درآمد ناشی از فروش'!A:A,B86)</f>
        <v>-976017450</v>
      </c>
      <c r="S86" s="126"/>
      <c r="T86" s="68">
        <f t="shared" si="5"/>
        <v>-976017450</v>
      </c>
      <c r="U86" s="68"/>
      <c r="V86" s="129">
        <f>T86/-درآمدها!$F$11</f>
        <v>-7.7902991655116396E-2</v>
      </c>
      <c r="W86" s="65"/>
      <c r="X86" s="50"/>
    </row>
    <row r="87" spans="2:24" s="32" customFormat="1" ht="18.75">
      <c r="B87" s="333" t="s">
        <v>81</v>
      </c>
      <c r="C87" s="67"/>
      <c r="D87" s="390">
        <f>SUMIFS('درآمد سود سهام'!M:M,'درآمد سود سهام'!A:A,B87)</f>
        <v>0</v>
      </c>
      <c r="E87" s="126"/>
      <c r="F87" s="68">
        <f>SUMIFS('درآمد ناشی از قیمت اوراق '!I:I,'درآمد ناشی از قیمت اوراق '!A:A,B87)</f>
        <v>-132452391</v>
      </c>
      <c r="G87" s="68"/>
      <c r="H87" s="365">
        <f>SUMIFS('درآمد ناشی از فروش'!I:I,'درآمد ناشی از فروش'!A:A,B87)</f>
        <v>0</v>
      </c>
      <c r="I87" s="68"/>
      <c r="J87" s="68">
        <f t="shared" si="4"/>
        <v>-132452391</v>
      </c>
      <c r="K87" s="68"/>
      <c r="L87" s="129">
        <f>J87/-درآمدها!$F$11</f>
        <v>-1.0571980563229904E-2</v>
      </c>
      <c r="M87" s="67"/>
      <c r="N87" s="365">
        <f>SUMIFS('درآمد سود سهام'!S:S,'درآمد سود سهام'!A:A,B87)</f>
        <v>0</v>
      </c>
      <c r="O87" s="68"/>
      <c r="P87" s="68">
        <f>SUMIFS('درآمد ناشی از قیمت اوراق '!Q:Q,'درآمد ناشی از قیمت اوراق '!A:A,B87)</f>
        <v>-1085741011</v>
      </c>
      <c r="Q87" s="68"/>
      <c r="R87" s="365">
        <f>SUMIFS('درآمد ناشی از فروش'!Q:Q,'درآمد ناشی از فروش'!A:A,B87)</f>
        <v>0</v>
      </c>
      <c r="S87" s="126"/>
      <c r="T87" s="68">
        <f t="shared" si="5"/>
        <v>-1085741011</v>
      </c>
      <c r="U87" s="68"/>
      <c r="V87" s="129">
        <f>T87/-درآمدها!$F$11</f>
        <v>-8.6660820377290018E-2</v>
      </c>
      <c r="W87" s="65"/>
      <c r="X87" s="50"/>
    </row>
    <row r="88" spans="2:24" s="32" customFormat="1" ht="18.75">
      <c r="B88" s="51" t="s">
        <v>169</v>
      </c>
      <c r="C88" s="67"/>
      <c r="D88" s="390">
        <f>SUMIFS('درآمد سود سهام'!M:M,'درآمد سود سهام'!A:A,B88)</f>
        <v>0</v>
      </c>
      <c r="E88" s="126"/>
      <c r="F88" s="68">
        <f>SUMIFS('درآمد ناشی از قیمت اوراق '!I:I,'درآمد ناشی از قیمت اوراق '!A:A,B88)</f>
        <v>-891432231</v>
      </c>
      <c r="G88" s="68"/>
      <c r="H88" s="365">
        <f>SUMIFS('درآمد ناشی از فروش'!I:I,'درآمد ناشی از فروش'!A:A,B88)</f>
        <v>0</v>
      </c>
      <c r="I88" s="68"/>
      <c r="J88" s="68">
        <f t="shared" si="4"/>
        <v>-891432231</v>
      </c>
      <c r="K88" s="68"/>
      <c r="L88" s="129">
        <f>J88/-درآمدها!$F$11</f>
        <v>-7.1151635303953631E-2</v>
      </c>
      <c r="M88" s="67"/>
      <c r="N88" s="365">
        <f>SUMIFS('درآمد سود سهام'!S:S,'درآمد سود سهام'!A:A,B88)</f>
        <v>0</v>
      </c>
      <c r="O88" s="68"/>
      <c r="P88" s="68">
        <f>SUMIFS('درآمد ناشی از قیمت اوراق '!Q:Q,'درآمد ناشی از قیمت اوراق '!A:A,B88)</f>
        <v>-1194030576</v>
      </c>
      <c r="Q88" s="68"/>
      <c r="R88" s="365">
        <f>SUMIFS('درآمد ناشی از فروش'!Q:Q,'درآمد ناشی از فروش'!A:A,B88)</f>
        <v>0</v>
      </c>
      <c r="S88" s="126"/>
      <c r="T88" s="68">
        <f t="shared" si="5"/>
        <v>-1194030576</v>
      </c>
      <c r="U88" s="68"/>
      <c r="V88" s="129">
        <f>T88/-درآمدها!$F$11</f>
        <v>-9.5304191536823263E-2</v>
      </c>
      <c r="W88" s="65"/>
      <c r="X88" s="50"/>
    </row>
    <row r="89" spans="2:24" s="32" customFormat="1" ht="18.75">
      <c r="B89" s="51" t="s">
        <v>127</v>
      </c>
      <c r="C89" s="67"/>
      <c r="D89" s="390">
        <f>SUMIFS('درآمد سود سهام'!M:M,'درآمد سود سهام'!A:A,B89)</f>
        <v>0</v>
      </c>
      <c r="E89" s="126"/>
      <c r="F89" s="365">
        <f>SUMIFS('درآمد ناشی از قیمت اوراق '!I:I,'درآمد ناشی از قیمت اوراق '!A:A,B89)</f>
        <v>0</v>
      </c>
      <c r="G89" s="68"/>
      <c r="H89" s="365">
        <f>SUMIFS('درآمد ناشی از فروش'!I:I,'درآمد ناشی از فروش'!A:A,B89)</f>
        <v>0</v>
      </c>
      <c r="I89" s="68"/>
      <c r="J89" s="365">
        <f t="shared" si="4"/>
        <v>0</v>
      </c>
      <c r="K89" s="68"/>
      <c r="L89" s="129">
        <f>J89/-درآمدها!$F$11</f>
        <v>0</v>
      </c>
      <c r="M89" s="67"/>
      <c r="N89" s="365">
        <f>SUMIFS('درآمد سود سهام'!S:S,'درآمد سود سهام'!A:A,B89)</f>
        <v>0</v>
      </c>
      <c r="O89" s="68"/>
      <c r="P89" s="365">
        <f>SUMIFS('درآمد ناشی از قیمت اوراق '!Q:Q,'درآمد ناشی از قیمت اوراق '!A:A,B89)</f>
        <v>0</v>
      </c>
      <c r="Q89" s="68"/>
      <c r="R89" s="68">
        <f>SUMIFS('درآمد ناشی از فروش'!Q:Q,'درآمد ناشی از فروش'!A:A,B89)</f>
        <v>-1446095549</v>
      </c>
      <c r="S89" s="126"/>
      <c r="T89" s="68">
        <f t="shared" si="5"/>
        <v>-1446095549</v>
      </c>
      <c r="U89" s="68"/>
      <c r="V89" s="129">
        <f>T89/-درآمدها!$F$11</f>
        <v>-0.11542331490717504</v>
      </c>
      <c r="W89" s="65"/>
      <c r="X89" s="50"/>
    </row>
    <row r="90" spans="2:24" s="32" customFormat="1" ht="18.75">
      <c r="B90" s="51" t="s">
        <v>88</v>
      </c>
      <c r="C90" s="67"/>
      <c r="D90" s="390">
        <f>SUMIFS('درآمد سود سهام'!M:M,'درآمد سود سهام'!A:A,B90)</f>
        <v>0</v>
      </c>
      <c r="E90" s="126"/>
      <c r="F90" s="68">
        <f>SUMIFS('درآمد ناشی از قیمت اوراق '!I:I,'درآمد ناشی از قیمت اوراق '!A:A,B90)</f>
        <v>-571676691</v>
      </c>
      <c r="G90" s="68"/>
      <c r="H90" s="365">
        <f>SUMIFS('درآمد ناشی از فروش'!I:I,'درآمد ناشی از فروش'!A:A,B90)</f>
        <v>0</v>
      </c>
      <c r="I90" s="68"/>
      <c r="J90" s="68">
        <f t="shared" si="4"/>
        <v>-571676691</v>
      </c>
      <c r="K90" s="68"/>
      <c r="L90" s="129">
        <f>J90/-درآمدها!$F$11</f>
        <v>-4.562963960162552E-2</v>
      </c>
      <c r="M90" s="67"/>
      <c r="N90" s="365">
        <f>SUMIFS('درآمد سود سهام'!S:S,'درآمد سود سهام'!A:A,B90)</f>
        <v>0</v>
      </c>
      <c r="O90" s="68"/>
      <c r="P90" s="68">
        <f>SUMIFS('درآمد ناشی از قیمت اوراق '!Q:Q,'درآمد ناشی از قیمت اوراق '!A:A,B90)</f>
        <v>-1525893875</v>
      </c>
      <c r="Q90" s="68"/>
      <c r="R90" s="365">
        <f>SUMIFS('درآمد ناشی از فروش'!Q:Q,'درآمد ناشی از فروش'!A:A,B90)</f>
        <v>0</v>
      </c>
      <c r="S90" s="126"/>
      <c r="T90" s="68">
        <f t="shared" si="5"/>
        <v>-1525893875</v>
      </c>
      <c r="U90" s="68"/>
      <c r="V90" s="129">
        <f>T90/-درآمدها!$F$11</f>
        <v>-0.12179259480526523</v>
      </c>
      <c r="W90" s="65"/>
      <c r="X90" s="50"/>
    </row>
    <row r="91" spans="2:24" s="32" customFormat="1" ht="18.75">
      <c r="B91" s="51" t="s">
        <v>90</v>
      </c>
      <c r="C91" s="67"/>
      <c r="D91" s="390">
        <f>SUMIFS('درآمد سود سهام'!M:M,'درآمد سود سهام'!A:A,B91)</f>
        <v>0</v>
      </c>
      <c r="E91" s="126"/>
      <c r="F91" s="68">
        <f>SUMIFS('درآمد ناشی از قیمت اوراق '!I:I,'درآمد ناشی از قیمت اوراق '!A:A,B91)</f>
        <v>-1443424256</v>
      </c>
      <c r="G91" s="68"/>
      <c r="H91" s="365">
        <f>SUMIFS('درآمد ناشی از فروش'!I:I,'درآمد ناشی از فروش'!A:A,B91)</f>
        <v>0</v>
      </c>
      <c r="I91" s="68"/>
      <c r="J91" s="68">
        <f t="shared" si="4"/>
        <v>-1443424256</v>
      </c>
      <c r="K91" s="68"/>
      <c r="L91" s="129">
        <f>J91/-درآمدها!$F$11</f>
        <v>-0.11521009974766394</v>
      </c>
      <c r="M91" s="67"/>
      <c r="N91" s="365">
        <f>SUMIFS('درآمد سود سهام'!S:S,'درآمد سود سهام'!A:A,B91)</f>
        <v>0</v>
      </c>
      <c r="O91" s="68"/>
      <c r="P91" s="68">
        <f>SUMIFS('درآمد ناشی از قیمت اوراق '!Q:Q,'درآمد ناشی از قیمت اوراق '!A:A,B91)</f>
        <v>-1728906108</v>
      </c>
      <c r="Q91" s="68"/>
      <c r="R91" s="365">
        <f>SUMIFS('درآمد ناشی از فروش'!Q:Q,'درآمد ناشی از فروش'!A:A,B91)</f>
        <v>0</v>
      </c>
      <c r="S91" s="126"/>
      <c r="T91" s="68">
        <f t="shared" si="5"/>
        <v>-1728906108</v>
      </c>
      <c r="U91" s="68"/>
      <c r="V91" s="129">
        <f>T91/-درآمدها!$F$11</f>
        <v>-0.13799646523123513</v>
      </c>
      <c r="W91" s="65"/>
      <c r="X91" s="50"/>
    </row>
    <row r="92" spans="2:24" s="32" customFormat="1" ht="18.75">
      <c r="B92" s="51" t="s">
        <v>120</v>
      </c>
      <c r="C92" s="67"/>
      <c r="D92" s="390">
        <f>SUMIFS('درآمد سود سهام'!M:M,'درآمد سود سهام'!A:A,B92)</f>
        <v>0</v>
      </c>
      <c r="E92" s="126"/>
      <c r="F92" s="68">
        <f>SUMIFS('درآمد ناشی از قیمت اوراق '!I:I,'درآمد ناشی از قیمت اوراق '!A:A,B92)</f>
        <v>-953387242</v>
      </c>
      <c r="G92" s="68"/>
      <c r="H92" s="365">
        <f>SUMIFS('درآمد ناشی از فروش'!I:I,'درآمد ناشی از فروش'!A:A,B92)</f>
        <v>0</v>
      </c>
      <c r="I92" s="68"/>
      <c r="J92" s="68">
        <f t="shared" si="4"/>
        <v>-953387242</v>
      </c>
      <c r="K92" s="68"/>
      <c r="L92" s="129">
        <f>J92/-درآمدها!$F$11</f>
        <v>-7.6096711547135182E-2</v>
      </c>
      <c r="M92" s="67"/>
      <c r="N92" s="365">
        <f>SUMIFS('درآمد سود سهام'!S:S,'درآمد سود سهام'!A:A,B92)</f>
        <v>0</v>
      </c>
      <c r="O92" s="68"/>
      <c r="P92" s="68">
        <f>SUMIFS('درآمد ناشی از قیمت اوراق '!Q:Q,'درآمد ناشی از قیمت اوراق '!A:A,B92)</f>
        <v>-1746165075</v>
      </c>
      <c r="Q92" s="68"/>
      <c r="R92" s="365">
        <f>SUMIFS('درآمد ناشی از فروش'!Q:Q,'درآمد ناشی از فروش'!A:A,B92)</f>
        <v>0</v>
      </c>
      <c r="S92" s="126"/>
      <c r="T92" s="68">
        <f t="shared" si="5"/>
        <v>-1746165075</v>
      </c>
      <c r="U92" s="68"/>
      <c r="V92" s="129">
        <f>T92/-درآمدها!$F$11</f>
        <v>-0.13937402785798625</v>
      </c>
      <c r="W92" s="65"/>
      <c r="X92" s="50"/>
    </row>
    <row r="93" spans="2:24" s="32" customFormat="1" ht="18.75">
      <c r="B93" s="51" t="s">
        <v>87</v>
      </c>
      <c r="C93" s="67"/>
      <c r="D93" s="390">
        <f>SUMIFS('درآمد سود سهام'!M:M,'درآمد سود سهام'!A:A,B93)</f>
        <v>0</v>
      </c>
      <c r="E93" s="126"/>
      <c r="F93" s="68">
        <f>SUMIFS('درآمد ناشی از قیمت اوراق '!I:I,'درآمد ناشی از قیمت اوراق '!A:A,B93)</f>
        <v>-179926469</v>
      </c>
      <c r="G93" s="68"/>
      <c r="H93" s="365">
        <f>SUMIFS('درآمد ناشی از فروش'!I:I,'درآمد ناشی از فروش'!A:A,B93)</f>
        <v>0</v>
      </c>
      <c r="I93" s="68"/>
      <c r="J93" s="68">
        <f t="shared" si="4"/>
        <v>-179926469</v>
      </c>
      <c r="K93" s="68"/>
      <c r="L93" s="129">
        <f>J93/-درآمدها!$F$11</f>
        <v>-1.4361229108190186E-2</v>
      </c>
      <c r="M93" s="67"/>
      <c r="N93" s="68">
        <f>SUMIFS('درآمد سود سهام'!S:S,'درآمد سود سهام'!A:A,B93)</f>
        <v>2111706800</v>
      </c>
      <c r="O93" s="68"/>
      <c r="P93" s="68">
        <f>SUMIFS('درآمد ناشی از قیمت اوراق '!Q:Q,'درآمد ناشی از قیمت اوراق '!A:A,B93)</f>
        <v>-5517745066</v>
      </c>
      <c r="Q93" s="68"/>
      <c r="R93" s="68">
        <f>SUMIFS('درآمد ناشی از فروش'!Q:Q,'درآمد ناشی از فروش'!A:A,B93)</f>
        <v>926060703</v>
      </c>
      <c r="S93" s="126"/>
      <c r="T93" s="68">
        <f t="shared" si="5"/>
        <v>-2479977563</v>
      </c>
      <c r="U93" s="68"/>
      <c r="V93" s="129">
        <f>T93/-درآمدها!$F$11</f>
        <v>-0.19794489473038102</v>
      </c>
      <c r="W93" s="65"/>
      <c r="X93" s="50"/>
    </row>
    <row r="94" spans="2:24" s="32" customFormat="1" ht="18.75">
      <c r="B94" s="51" t="s">
        <v>161</v>
      </c>
      <c r="C94" s="67"/>
      <c r="D94" s="390">
        <f>SUMIFS('درآمد سود سهام'!M:M,'درآمد سود سهام'!A:A,B94)</f>
        <v>0</v>
      </c>
      <c r="E94" s="126"/>
      <c r="F94" s="68">
        <f>SUMIFS('درآمد ناشی از قیمت اوراق '!I:I,'درآمد ناشی از قیمت اوراق '!A:A,B94)</f>
        <v>-125457062</v>
      </c>
      <c r="G94" s="68"/>
      <c r="H94" s="365">
        <f>SUMIFS('درآمد ناشی از فروش'!I:I,'درآمد ناشی از فروش'!A:A,B94)</f>
        <v>0</v>
      </c>
      <c r="I94" s="68"/>
      <c r="J94" s="68">
        <f t="shared" si="4"/>
        <v>-125457062</v>
      </c>
      <c r="K94" s="68"/>
      <c r="L94" s="129">
        <f>J94/-درآمدها!$F$11</f>
        <v>-1.001363290590903E-2</v>
      </c>
      <c r="M94" s="67"/>
      <c r="N94" s="365">
        <f>SUMIFS('درآمد سود سهام'!S:S,'درآمد سود سهام'!A:A,B94)</f>
        <v>0</v>
      </c>
      <c r="O94" s="68"/>
      <c r="P94" s="68">
        <f>SUMIFS('درآمد ناشی از قیمت اوراق '!Q:Q,'درآمد ناشی از قیمت اوراق '!A:A,B94)</f>
        <v>-2798704472</v>
      </c>
      <c r="Q94" s="68"/>
      <c r="R94" s="365">
        <f>SUMIFS('درآمد ناشی از فروش'!Q:Q,'درآمد ناشی از فروش'!A:A,B94)</f>
        <v>0</v>
      </c>
      <c r="S94" s="126"/>
      <c r="T94" s="68">
        <f t="shared" si="5"/>
        <v>-2798704472</v>
      </c>
      <c r="U94" s="68"/>
      <c r="V94" s="129">
        <f>T94/-درآمدها!$F$11</f>
        <v>-0.22338478797418321</v>
      </c>
      <c r="W94" s="65"/>
      <c r="X94" s="50"/>
    </row>
    <row r="95" spans="2:24" s="32" customFormat="1" ht="18.75">
      <c r="B95" s="128" t="s">
        <v>205</v>
      </c>
      <c r="C95" s="67"/>
      <c r="D95" s="390">
        <f>SUMIFS('درآمد سود سهام'!M:M,'درآمد سود سهام'!A:A,B95)</f>
        <v>0</v>
      </c>
      <c r="E95" s="126"/>
      <c r="F95" s="365">
        <f>SUMIFS('درآمد ناشی از قیمت اوراق '!I:I,'درآمد ناشی از قیمت اوراق '!A:A,B95)</f>
        <v>0</v>
      </c>
      <c r="G95" s="68"/>
      <c r="H95" s="365">
        <f>SUMIFS('درآمد ناشی از فروش'!I:I,'درآمد ناشی از فروش'!A:A,B95)</f>
        <v>0</v>
      </c>
      <c r="I95" s="68"/>
      <c r="J95" s="365">
        <f t="shared" si="4"/>
        <v>0</v>
      </c>
      <c r="K95" s="68"/>
      <c r="L95" s="129">
        <f>J95/-درآمدها!$F$11</f>
        <v>0</v>
      </c>
      <c r="M95" s="67"/>
      <c r="N95" s="365">
        <f>SUMIFS('درآمد سود سهام'!S:S,'درآمد سود سهام'!A:A,B95)</f>
        <v>0</v>
      </c>
      <c r="O95" s="68"/>
      <c r="P95" s="365">
        <f>SUMIFS('درآمد ناشی از قیمت اوراق '!Q:Q,'درآمد ناشی از قیمت اوراق '!A:A,B95)</f>
        <v>0</v>
      </c>
      <c r="Q95" s="68"/>
      <c r="R95" s="68">
        <f>SUMIFS('درآمد ناشی از فروش'!Q:Q,'درآمد ناشی از فروش'!A:A,B95)</f>
        <v>-3011175285</v>
      </c>
      <c r="S95" s="69"/>
      <c r="T95" s="68">
        <f t="shared" si="5"/>
        <v>-3011175285</v>
      </c>
      <c r="U95" s="68"/>
      <c r="V95" s="129">
        <f>T95/-درآمدها!$F$11</f>
        <v>-0.2403436158845805</v>
      </c>
      <c r="W95" s="65"/>
      <c r="X95" s="50"/>
    </row>
    <row r="96" spans="2:24" s="32" customFormat="1" ht="18.75">
      <c r="B96" s="51" t="s">
        <v>140</v>
      </c>
      <c r="C96" s="67"/>
      <c r="D96" s="390">
        <f>SUMIFS('درآمد سود سهام'!M:M,'درآمد سود سهام'!A:A,B96)</f>
        <v>0</v>
      </c>
      <c r="E96" s="126"/>
      <c r="F96" s="68">
        <f>SUMIFS('درآمد ناشی از قیمت اوراق '!I:I,'درآمد ناشی از قیمت اوراق '!A:A,B96)</f>
        <v>1517317920</v>
      </c>
      <c r="G96" s="68"/>
      <c r="H96" s="365">
        <f>SUMIFS('درآمد ناشی از فروش'!I:I,'درآمد ناشی از فروش'!A:A,B96)</f>
        <v>0</v>
      </c>
      <c r="I96" s="68"/>
      <c r="J96" s="68">
        <f t="shared" si="4"/>
        <v>1517317920</v>
      </c>
      <c r="K96" s="68"/>
      <c r="L96" s="129">
        <f>J96/-درآمدها!$F$11</f>
        <v>0.12110808598751853</v>
      </c>
      <c r="M96" s="67"/>
      <c r="N96" s="365">
        <f>SUMIFS('درآمد سود سهام'!S:S,'درآمد سود سهام'!A:A,B96)</f>
        <v>0</v>
      </c>
      <c r="O96" s="68"/>
      <c r="P96" s="68">
        <f>SUMIFS('درآمد ناشی از قیمت اوراق '!Q:Q,'درآمد ناشی از قیمت اوراق '!A:A,B96)</f>
        <v>-3015857274</v>
      </c>
      <c r="Q96" s="68"/>
      <c r="R96" s="365">
        <f>SUMIFS('درآمد ناشی از فروش'!Q:Q,'درآمد ناشی از فروش'!A:A,B96)</f>
        <v>0</v>
      </c>
      <c r="S96" s="126"/>
      <c r="T96" s="68">
        <f t="shared" si="5"/>
        <v>-3015857274</v>
      </c>
      <c r="U96" s="68"/>
      <c r="V96" s="129">
        <f>T96/-درآمدها!$F$11</f>
        <v>-0.24071731919285264</v>
      </c>
      <c r="W96" s="65"/>
      <c r="X96" s="50"/>
    </row>
    <row r="97" spans="2:24" s="32" customFormat="1" ht="18.75">
      <c r="B97" s="181" t="s">
        <v>174</v>
      </c>
      <c r="C97" s="67"/>
      <c r="D97" s="390">
        <f>SUMIFS('درآمد سود سهام'!M:M,'درآمد سود سهام'!A:A,B97)</f>
        <v>0</v>
      </c>
      <c r="E97" s="126"/>
      <c r="F97" s="68">
        <f>SUMIFS('درآمد ناشی از قیمت اوراق '!I:I,'درآمد ناشی از قیمت اوراق '!A:A,B97)</f>
        <v>-382013415</v>
      </c>
      <c r="G97" s="68"/>
      <c r="H97" s="365">
        <f>SUMIFS('درآمد ناشی از فروش'!I:I,'درآمد ناشی از فروش'!A:A,B97)</f>
        <v>0</v>
      </c>
      <c r="I97" s="68"/>
      <c r="J97" s="68">
        <f t="shared" si="4"/>
        <v>-382013415</v>
      </c>
      <c r="K97" s="68"/>
      <c r="L97" s="129">
        <f>J97/-درآمدها!$F$11</f>
        <v>-3.049124570558397E-2</v>
      </c>
      <c r="M97" s="67"/>
      <c r="N97" s="68">
        <f>SUMIFS('درآمد سود سهام'!S:S,'درآمد سود سهام'!A:A,B97)</f>
        <v>8400000</v>
      </c>
      <c r="O97" s="68"/>
      <c r="P97" s="68">
        <f>SUMIFS('درآمد ناشی از قیمت اوراق '!Q:Q,'درآمد ناشی از قیمت اوراق '!A:A,B97)</f>
        <v>-3024794745</v>
      </c>
      <c r="Q97" s="68"/>
      <c r="R97" s="365">
        <f>SUMIFS('درآمد ناشی از فروش'!Q:Q,'درآمد ناشی از فروش'!A:A,B97)</f>
        <v>0</v>
      </c>
      <c r="S97" s="126"/>
      <c r="T97" s="68">
        <f t="shared" si="5"/>
        <v>-3016394745</v>
      </c>
      <c r="U97" s="68"/>
      <c r="V97" s="129">
        <f>T97/-درآمدها!$F$11</f>
        <v>-0.24076021862956648</v>
      </c>
      <c r="W97" s="65"/>
      <c r="X97" s="50"/>
    </row>
    <row r="98" spans="2:24" s="32" customFormat="1" ht="18.75">
      <c r="B98" s="181" t="s">
        <v>124</v>
      </c>
      <c r="C98" s="67"/>
      <c r="D98" s="390">
        <f>SUMIFS('درآمد سود سهام'!M:M,'درآمد سود سهام'!A:A,B98)</f>
        <v>0</v>
      </c>
      <c r="E98" s="126"/>
      <c r="F98" s="68">
        <f>SUMIFS('درآمد ناشی از قیمت اوراق '!I:I,'درآمد ناشی از قیمت اوراق '!A:A,B98)</f>
        <v>-3986208159</v>
      </c>
      <c r="G98" s="68"/>
      <c r="H98" s="365">
        <f>SUMIFS('درآمد ناشی از فروش'!I:I,'درآمد ناشی از فروش'!A:A,B98)</f>
        <v>0</v>
      </c>
      <c r="I98" s="68"/>
      <c r="J98" s="68">
        <f t="shared" si="4"/>
        <v>-3986208159</v>
      </c>
      <c r="K98" s="68"/>
      <c r="L98" s="129">
        <f>J98/-درآمدها!$F$11</f>
        <v>-0.31816802142844258</v>
      </c>
      <c r="M98" s="67"/>
      <c r="N98" s="68">
        <f>SUMIFS('درآمد سود سهام'!S:S,'درآمد سود سهام'!A:A,B98)</f>
        <v>3249160058</v>
      </c>
      <c r="O98" s="68"/>
      <c r="P98" s="68">
        <f>SUMIFS('درآمد ناشی از قیمت اوراق '!Q:Q,'درآمد ناشی از قیمت اوراق '!A:A,B98)</f>
        <v>-2037792730</v>
      </c>
      <c r="Q98" s="68"/>
      <c r="R98" s="68">
        <f>SUMIFS('درآمد ناشی از فروش'!Q:Q,'درآمد ناشی از فروش'!A:A,B98)</f>
        <v>-4244152895</v>
      </c>
      <c r="S98" s="126"/>
      <c r="T98" s="68">
        <f t="shared" si="5"/>
        <v>-3032785567</v>
      </c>
      <c r="U98" s="68"/>
      <c r="V98" s="129">
        <f>T98/-درآمدها!$F$11</f>
        <v>-0.24206848834286565</v>
      </c>
      <c r="W98" s="65"/>
      <c r="X98" s="50"/>
    </row>
    <row r="99" spans="2:24" s="32" customFormat="1" ht="18.75">
      <c r="B99" s="181" t="s">
        <v>216</v>
      </c>
      <c r="C99" s="67"/>
      <c r="D99" s="390">
        <f>SUMIFS('درآمد سود سهام'!M:M,'درآمد سود سهام'!A:A,B99)</f>
        <v>0</v>
      </c>
      <c r="E99" s="390"/>
      <c r="F99" s="365">
        <f>SUMIFS('درآمد ناشی از قیمت اوراق '!I:I,'درآمد ناشی از قیمت اوراق '!A:A,B99)</f>
        <v>0</v>
      </c>
      <c r="G99" s="68"/>
      <c r="H99" s="365">
        <f>SUMIFS('درآمد ناشی از فروش'!I:I,'درآمد ناشی از فروش'!A:A,B99)</f>
        <v>0</v>
      </c>
      <c r="I99" s="68"/>
      <c r="J99" s="365">
        <f t="shared" si="4"/>
        <v>0</v>
      </c>
      <c r="K99" s="68"/>
      <c r="L99" s="129">
        <f>J99/-درآمدها!$F$11</f>
        <v>0</v>
      </c>
      <c r="M99" s="67"/>
      <c r="N99" s="365">
        <f>SUMIFS('درآمد سود سهام'!S:S,'درآمد سود سهام'!A:A,B99)</f>
        <v>0</v>
      </c>
      <c r="O99" s="365"/>
      <c r="P99" s="365">
        <f>SUMIFS('درآمد ناشی از قیمت اوراق '!Q:Q,'درآمد ناشی از قیمت اوراق '!A:A,B99)</f>
        <v>0</v>
      </c>
      <c r="Q99" s="68"/>
      <c r="R99" s="68">
        <f>SUMIFS('درآمد ناشی از فروش'!Q:Q,'درآمد ناشی از فروش'!A:A,B99)</f>
        <v>-3197756773</v>
      </c>
      <c r="S99" s="126"/>
      <c r="T99" s="68">
        <f t="shared" si="5"/>
        <v>-3197756773</v>
      </c>
      <c r="U99" s="68"/>
      <c r="V99" s="129">
        <f>T99/-درآمدها!$F$11</f>
        <v>-0.25523603005469925</v>
      </c>
      <c r="W99" s="65"/>
      <c r="X99" s="50"/>
    </row>
    <row r="100" spans="2:24" s="32" customFormat="1" ht="18.75">
      <c r="B100" s="181" t="s">
        <v>103</v>
      </c>
      <c r="C100" s="67"/>
      <c r="D100" s="390">
        <f>SUMIFS('درآمد سود سهام'!M:M,'درآمد سود سهام'!A:A,B100)</f>
        <v>0</v>
      </c>
      <c r="E100" s="390"/>
      <c r="F100" s="365">
        <f>SUMIFS('درآمد ناشی از قیمت اوراق '!I:I,'درآمد ناشی از قیمت اوراق '!A:A,B100)</f>
        <v>0</v>
      </c>
      <c r="G100" s="68"/>
      <c r="H100" s="365">
        <f>SUMIFS('درآمد ناشی از فروش'!I:I,'درآمد ناشی از فروش'!A:A,B100)</f>
        <v>0</v>
      </c>
      <c r="I100" s="68"/>
      <c r="J100" s="365">
        <f t="shared" si="4"/>
        <v>0</v>
      </c>
      <c r="K100" s="68"/>
      <c r="L100" s="129">
        <f>J100/-درآمدها!$F$11</f>
        <v>0</v>
      </c>
      <c r="M100" s="67"/>
      <c r="N100" s="365">
        <f>SUMIFS('درآمد سود سهام'!S:S,'درآمد سود سهام'!A:A,B100)</f>
        <v>0</v>
      </c>
      <c r="O100" s="365"/>
      <c r="P100" s="365">
        <f>SUMIFS('درآمد ناشی از قیمت اوراق '!Q:Q,'درآمد ناشی از قیمت اوراق '!A:A,B100)</f>
        <v>0</v>
      </c>
      <c r="Q100" s="68"/>
      <c r="R100" s="68">
        <f>SUMIFS('درآمد ناشی از فروش'!Q:Q,'درآمد ناشی از فروش'!A:A,B100)</f>
        <v>-3530049280</v>
      </c>
      <c r="S100" s="126"/>
      <c r="T100" s="68">
        <f t="shared" si="5"/>
        <v>-3530049280</v>
      </c>
      <c r="U100" s="68"/>
      <c r="V100" s="129">
        <f>T100/-درآمدها!$F$11</f>
        <v>-0.28175869150903976</v>
      </c>
      <c r="W100" s="65"/>
      <c r="X100" s="50"/>
    </row>
    <row r="101" spans="2:24" s="32" customFormat="1" ht="18.75">
      <c r="B101" s="51" t="s">
        <v>217</v>
      </c>
      <c r="C101" s="67"/>
      <c r="D101" s="390">
        <f>SUMIFS('درآمد سود سهام'!M:M,'درآمد سود سهام'!A:A,B101)</f>
        <v>0</v>
      </c>
      <c r="E101" s="390"/>
      <c r="F101" s="365">
        <f>SUMIFS('درآمد ناشی از قیمت اوراق '!I:I,'درآمد ناشی از قیمت اوراق '!A:A,B101)</f>
        <v>0</v>
      </c>
      <c r="G101" s="68"/>
      <c r="H101" s="365">
        <f>SUMIFS('درآمد ناشی از فروش'!I:I,'درآمد ناشی از فروش'!A:A,B101)</f>
        <v>0</v>
      </c>
      <c r="I101" s="68"/>
      <c r="J101" s="365">
        <f t="shared" si="4"/>
        <v>0</v>
      </c>
      <c r="K101" s="68"/>
      <c r="L101" s="129">
        <f>J101/-درآمدها!$F$11</f>
        <v>0</v>
      </c>
      <c r="M101" s="67"/>
      <c r="N101" s="365">
        <f>SUMIFS('درآمد سود سهام'!S:S,'درآمد سود سهام'!A:A,B101)</f>
        <v>0</v>
      </c>
      <c r="O101" s="365"/>
      <c r="P101" s="365">
        <f>SUMIFS('درآمد ناشی از قیمت اوراق '!Q:Q,'درآمد ناشی از قیمت اوراق '!A:A,B101)</f>
        <v>0</v>
      </c>
      <c r="Q101" s="68"/>
      <c r="R101" s="68">
        <f>SUMIFS('درآمد ناشی از فروش'!Q:Q,'درآمد ناشی از فروش'!A:A,B101)</f>
        <v>-3730515579</v>
      </c>
      <c r="S101" s="126"/>
      <c r="T101" s="68">
        <f t="shared" si="5"/>
        <v>-3730515579</v>
      </c>
      <c r="U101" s="68"/>
      <c r="V101" s="129">
        <f>T101/-درآمدها!$F$11</f>
        <v>-0.29775935258136904</v>
      </c>
      <c r="W101" s="65"/>
      <c r="X101" s="50"/>
    </row>
    <row r="102" spans="2:24" s="32" customFormat="1" ht="18.75">
      <c r="B102" s="51" t="s">
        <v>156</v>
      </c>
      <c r="C102" s="67"/>
      <c r="D102" s="126">
        <f>SUMIFS('درآمد سود سهام'!M:M,'درآمد سود سهام'!A:A,B102)</f>
        <v>52920356</v>
      </c>
      <c r="E102" s="126"/>
      <c r="F102" s="68">
        <f>SUMIFS('درآمد ناشی از قیمت اوراق '!I:I,'درآمد ناشی از قیمت اوراق '!A:A,B102)</f>
        <v>-1040134158</v>
      </c>
      <c r="G102" s="68"/>
      <c r="H102" s="365">
        <f>SUMIFS('درآمد ناشی از فروش'!I:I,'درآمد ناشی از فروش'!A:A,B102)</f>
        <v>0</v>
      </c>
      <c r="I102" s="68"/>
      <c r="J102" s="68">
        <f t="shared" si="4"/>
        <v>-987213802</v>
      </c>
      <c r="K102" s="68"/>
      <c r="L102" s="129">
        <f>J102/-درآمدها!$F$11</f>
        <v>-7.8796653255555765E-2</v>
      </c>
      <c r="M102" s="67"/>
      <c r="N102" s="68">
        <f>SUMIFS('درآمد سود سهام'!S:S,'درآمد سود سهام'!A:A,B102)</f>
        <v>54603091</v>
      </c>
      <c r="O102" s="68"/>
      <c r="P102" s="68">
        <f>SUMIFS('درآمد ناشی از قیمت اوراق '!Q:Q,'درآمد ناشی از قیمت اوراق '!A:A,B102)</f>
        <v>-891017659</v>
      </c>
      <c r="Q102" s="68"/>
      <c r="R102" s="68">
        <f>SUMIFS('درآمد ناشی از فروش'!Q:Q,'درآمد ناشی از فروش'!A:A,B102)</f>
        <v>-3340964584</v>
      </c>
      <c r="S102" s="126"/>
      <c r="T102" s="68">
        <f t="shared" si="5"/>
        <v>-4177379152</v>
      </c>
      <c r="U102" s="68"/>
      <c r="V102" s="129">
        <f>T102/-درآمدها!$F$11</f>
        <v>-0.3334267570918053</v>
      </c>
      <c r="W102" s="65"/>
      <c r="X102" s="50"/>
    </row>
    <row r="103" spans="2:24" s="32" customFormat="1" ht="18.75">
      <c r="B103" s="300" t="s">
        <v>121</v>
      </c>
      <c r="C103" s="67"/>
      <c r="D103" s="390">
        <f>SUMIFS('درآمد سود سهام'!M:M,'درآمد سود سهام'!A:A,B103)</f>
        <v>0</v>
      </c>
      <c r="E103" s="126"/>
      <c r="F103" s="68">
        <f>SUMIFS('درآمد ناشی از قیمت اوراق '!I:I,'درآمد ناشی از قیمت اوراق '!A:A,B103)</f>
        <v>-1551466981</v>
      </c>
      <c r="G103" s="68"/>
      <c r="H103" s="365">
        <f>SUMIFS('درآمد ناشی از فروش'!I:I,'درآمد ناشی از فروش'!A:A,B103)</f>
        <v>0</v>
      </c>
      <c r="I103" s="68"/>
      <c r="J103" s="68">
        <f t="shared" si="4"/>
        <v>-1551466981</v>
      </c>
      <c r="K103" s="68"/>
      <c r="L103" s="129">
        <f>J103/-درآمدها!$F$11</f>
        <v>-0.1238337688266041</v>
      </c>
      <c r="M103" s="67"/>
      <c r="N103" s="68">
        <f>SUMIFS('درآمد سود سهام'!S:S,'درآمد سود سهام'!A:A,B103)</f>
        <v>0</v>
      </c>
      <c r="O103" s="68"/>
      <c r="P103" s="68">
        <f>SUMIFS('درآمد ناشی از قیمت اوراق '!Q:Q,'درآمد ناشی از قیمت اوراق '!A:A,B103)</f>
        <v>-4787696500</v>
      </c>
      <c r="Q103" s="68"/>
      <c r="R103" s="365">
        <f>SUMIFS('درآمد ناشی از فروش'!Q:Q,'درآمد ناشی از فروش'!A:A,B103)</f>
        <v>0</v>
      </c>
      <c r="S103" s="126"/>
      <c r="T103" s="68">
        <f t="shared" si="5"/>
        <v>-4787696500</v>
      </c>
      <c r="U103" s="68"/>
      <c r="V103" s="129">
        <f>T103/-درآمدها!$F$11</f>
        <v>-0.38214058620235736</v>
      </c>
      <c r="W103" s="65"/>
      <c r="X103" s="50"/>
    </row>
    <row r="104" spans="2:24" s="32" customFormat="1" ht="18.75">
      <c r="B104" s="128" t="s">
        <v>118</v>
      </c>
      <c r="C104" s="67"/>
      <c r="D104" s="390">
        <f>SUMIFS('درآمد سود سهام'!M:M,'درآمد سود سهام'!A:A,B104)</f>
        <v>0</v>
      </c>
      <c r="E104" s="126"/>
      <c r="F104" s="68">
        <f>SUMIFS('درآمد ناشی از قیمت اوراق '!I:I,'درآمد ناشی از قیمت اوراق '!A:A,B104)</f>
        <v>-7622822483</v>
      </c>
      <c r="G104" s="68"/>
      <c r="H104" s="365">
        <f>SUMIFS('درآمد ناشی از فروش'!I:I,'درآمد ناشی از فروش'!A:A,B104)</f>
        <v>0</v>
      </c>
      <c r="I104" s="68"/>
      <c r="J104" s="68">
        <f t="shared" si="4"/>
        <v>-7622822483</v>
      </c>
      <c r="K104" s="68"/>
      <c r="L104" s="129">
        <f>J104/-درآمدها!$F$11</f>
        <v>-0.608432437638879</v>
      </c>
      <c r="M104" s="67"/>
      <c r="N104" s="68">
        <f>SUMIFS('درآمد سود سهام'!S:S,'درآمد سود سهام'!A:A,B104)</f>
        <v>34054724</v>
      </c>
      <c r="O104" s="68"/>
      <c r="P104" s="68">
        <f>SUMIFS('درآمد ناشی از قیمت اوراق '!Q:Q,'درآمد ناشی از قیمت اوراق '!A:A,B104)</f>
        <v>-6061499279</v>
      </c>
      <c r="Q104" s="68"/>
      <c r="R104" s="68">
        <f>SUMIFS('درآمد ناشی از فروش'!Q:Q,'درآمد ناشی از فروش'!A:A,B104)</f>
        <v>66708959</v>
      </c>
      <c r="S104" s="69"/>
      <c r="T104" s="68">
        <f t="shared" si="5"/>
        <v>-5960735596</v>
      </c>
      <c r="U104" s="68"/>
      <c r="V104" s="129">
        <f>T104/-درآمدها!$F$11</f>
        <v>-0.47576929633127285</v>
      </c>
      <c r="W104" s="65"/>
      <c r="X104" s="50"/>
    </row>
    <row r="105" spans="2:24" s="32" customFormat="1" ht="18.75">
      <c r="B105" s="128" t="s">
        <v>204</v>
      </c>
      <c r="C105" s="67"/>
      <c r="D105" s="390">
        <f>SUMIFS('درآمد سود سهام'!M:M,'درآمد سود سهام'!A:A,B105)</f>
        <v>0</v>
      </c>
      <c r="E105" s="390"/>
      <c r="F105" s="365">
        <f>SUMIFS('درآمد ناشی از قیمت اوراق '!I:I,'درآمد ناشی از قیمت اوراق '!A:A,B105)</f>
        <v>0</v>
      </c>
      <c r="G105" s="68"/>
      <c r="H105" s="365">
        <f>SUMIFS('درآمد ناشی از فروش'!I:I,'درآمد ناشی از فروش'!A:A,B105)</f>
        <v>0</v>
      </c>
      <c r="I105" s="68"/>
      <c r="J105" s="365">
        <f t="shared" ref="J105:J114" si="6">D105+F105+H105</f>
        <v>0</v>
      </c>
      <c r="K105" s="68"/>
      <c r="L105" s="129">
        <f>J105/-درآمدها!$F$11</f>
        <v>0</v>
      </c>
      <c r="M105" s="67"/>
      <c r="N105" s="365">
        <f>SUMIFS('درآمد سود سهام'!S:S,'درآمد سود سهام'!A:A,B105)</f>
        <v>0</v>
      </c>
      <c r="O105" s="365"/>
      <c r="P105" s="365">
        <f>SUMIFS('درآمد ناشی از قیمت اوراق '!Q:Q,'درآمد ناشی از قیمت اوراق '!A:A,B105)</f>
        <v>0</v>
      </c>
      <c r="Q105" s="68"/>
      <c r="R105" s="68">
        <f>SUMIFS('درآمد ناشی از فروش'!Q:Q,'درآمد ناشی از فروش'!A:A,B105)</f>
        <v>-6303401357</v>
      </c>
      <c r="S105" s="69"/>
      <c r="T105" s="68">
        <f t="shared" ref="T105:T114" si="7">N105+P105+R105</f>
        <v>-6303401357</v>
      </c>
      <c r="U105" s="68"/>
      <c r="V105" s="129">
        <f>T105/-درآمدها!$F$11</f>
        <v>-0.5031199219985466</v>
      </c>
      <c r="W105" s="65"/>
      <c r="X105" s="50"/>
    </row>
    <row r="106" spans="2:24" s="32" customFormat="1" ht="18.75">
      <c r="B106" s="51" t="s">
        <v>180</v>
      </c>
      <c r="C106" s="67"/>
      <c r="D106" s="390">
        <f>SUMIFS('درآمد سود سهام'!M:M,'درآمد سود سهام'!A:A,B106)</f>
        <v>0</v>
      </c>
      <c r="E106" s="126"/>
      <c r="F106" s="68">
        <f>SUMIFS('درآمد ناشی از قیمت اوراق '!I:I,'درآمد ناشی از قیمت اوراق '!A:A,B106)</f>
        <v>-4500834778</v>
      </c>
      <c r="G106" s="68"/>
      <c r="H106" s="365">
        <f>SUMIFS('درآمد ناشی از فروش'!I:I,'درآمد ناشی از فروش'!A:A,B106)</f>
        <v>0</v>
      </c>
      <c r="I106" s="68"/>
      <c r="J106" s="68">
        <f t="shared" si="6"/>
        <v>-4500834778</v>
      </c>
      <c r="K106" s="68"/>
      <c r="L106" s="129">
        <f>J106/-درآمدها!$F$11</f>
        <v>-0.35924408334255875</v>
      </c>
      <c r="M106" s="67"/>
      <c r="N106" s="68">
        <f>SUMIFS('درآمد سود سهام'!S:S,'درآمد سود سهام'!A:A,B106)</f>
        <v>8457900000</v>
      </c>
      <c r="O106" s="68"/>
      <c r="P106" s="68">
        <f>SUMIFS('درآمد ناشی از قیمت اوراق '!Q:Q,'درآمد ناشی از قیمت اوراق '!A:A,B106)</f>
        <v>-15070386646</v>
      </c>
      <c r="Q106" s="68"/>
      <c r="R106" s="365">
        <f>SUMIFS('درآمد ناشی از فروش'!Q:Q,'درآمد ناشی از فروش'!A:A,B106)</f>
        <v>0</v>
      </c>
      <c r="S106" s="126"/>
      <c r="T106" s="68">
        <f t="shared" si="7"/>
        <v>-6612486646</v>
      </c>
      <c r="U106" s="68"/>
      <c r="V106" s="129">
        <f>T106/-درآمدها!$F$11</f>
        <v>-0.52779024801544949</v>
      </c>
      <c r="W106" s="65"/>
      <c r="X106" s="50"/>
    </row>
    <row r="107" spans="2:24" s="32" customFormat="1" ht="18.75">
      <c r="B107" s="300" t="s">
        <v>148</v>
      </c>
      <c r="C107" s="67"/>
      <c r="D107" s="390">
        <f>SUMIFS('درآمد سود سهام'!M:M,'درآمد سود سهام'!A:A,B107)</f>
        <v>0</v>
      </c>
      <c r="E107" s="126"/>
      <c r="F107" s="68">
        <f>SUMIFS('درآمد ناشی از قیمت اوراق '!I:I,'درآمد ناشی از قیمت اوراق '!A:A,B107)</f>
        <v>-139167000</v>
      </c>
      <c r="G107" s="68"/>
      <c r="H107" s="365">
        <f>SUMIFS('درآمد ناشی از فروش'!I:I,'درآمد ناشی از فروش'!A:A,B107)</f>
        <v>0</v>
      </c>
      <c r="I107" s="68"/>
      <c r="J107" s="68">
        <f t="shared" si="6"/>
        <v>-139167000</v>
      </c>
      <c r="K107" s="68"/>
      <c r="L107" s="129">
        <f>J107/-درآمدها!$F$11</f>
        <v>-1.1107921932817476E-2</v>
      </c>
      <c r="M107" s="67"/>
      <c r="N107" s="68">
        <f>SUMIFS('درآمد سود سهام'!S:S,'درآمد سود سهام'!A:A,B107)</f>
        <v>30500000</v>
      </c>
      <c r="O107" s="68"/>
      <c r="P107" s="68">
        <f>SUMIFS('درآمد ناشی از قیمت اوراق '!Q:Q,'درآمد ناشی از قیمت اوراق '!A:A,B107)</f>
        <v>-7360308308</v>
      </c>
      <c r="Q107" s="68"/>
      <c r="R107" s="365">
        <f>SUMIFS('درآمد ناشی از فروش'!Q:Q,'درآمد ناشی از فروش'!A:A,B107)</f>
        <v>0</v>
      </c>
      <c r="S107" s="126"/>
      <c r="T107" s="68">
        <f t="shared" si="7"/>
        <v>-7329808308</v>
      </c>
      <c r="U107" s="68"/>
      <c r="V107" s="129">
        <f>T107/-درآمدها!$F$11</f>
        <v>-0.5850448631340831</v>
      </c>
      <c r="W107" s="65"/>
      <c r="X107" s="50"/>
    </row>
    <row r="108" spans="2:24" s="32" customFormat="1" ht="18.75">
      <c r="B108" s="51" t="s">
        <v>145</v>
      </c>
      <c r="C108" s="67"/>
      <c r="D108" s="390">
        <f>SUMIFS('درآمد سود سهام'!M:M,'درآمد سود سهام'!A:A,B108)</f>
        <v>0</v>
      </c>
      <c r="E108" s="126"/>
      <c r="F108" s="68">
        <f>SUMIFS('درآمد ناشی از قیمت اوراق '!I:I,'درآمد ناشی از قیمت اوراق '!A:A,B108)</f>
        <v>524274892</v>
      </c>
      <c r="G108" s="68"/>
      <c r="H108" s="365">
        <f>SUMIFS('درآمد ناشی از فروش'!I:I,'درآمد ناشی از فروش'!A:A,B108)</f>
        <v>0</v>
      </c>
      <c r="I108" s="68"/>
      <c r="J108" s="68">
        <f t="shared" si="6"/>
        <v>524274892</v>
      </c>
      <c r="K108" s="68"/>
      <c r="L108" s="129">
        <f>J108/-درآمدها!$F$11</f>
        <v>4.1846160164926406E-2</v>
      </c>
      <c r="M108" s="67"/>
      <c r="N108" s="68">
        <f>SUMIFS('درآمد سود سهام'!S:S,'درآمد سود سهام'!A:A,B108)</f>
        <v>295351280</v>
      </c>
      <c r="O108" s="68"/>
      <c r="P108" s="68">
        <f>SUMIFS('درآمد ناشی از قیمت اوراق '!Q:Q,'درآمد ناشی از قیمت اوراق '!A:A,B108)</f>
        <v>-8409369279</v>
      </c>
      <c r="Q108" s="68"/>
      <c r="R108" s="68">
        <f>SUMIFS('درآمد ناشی از فروش'!Q:Q,'درآمد ناشی از فروش'!A:A,B108)</f>
        <v>-340236521</v>
      </c>
      <c r="S108" s="126"/>
      <c r="T108" s="68">
        <f t="shared" si="7"/>
        <v>-8454254520</v>
      </c>
      <c r="U108" s="68"/>
      <c r="V108" s="129">
        <f>T108/-درآمدها!$F$11</f>
        <v>-0.67479502474242659</v>
      </c>
      <c r="W108" s="65"/>
      <c r="X108" s="50"/>
    </row>
    <row r="109" spans="2:24" s="32" customFormat="1" ht="18.75">
      <c r="B109" s="51" t="s">
        <v>133</v>
      </c>
      <c r="C109" s="67"/>
      <c r="D109" s="390">
        <f>SUMIFS('درآمد سود سهام'!M:M,'درآمد سود سهام'!A:A,B109)</f>
        <v>0</v>
      </c>
      <c r="E109" s="126"/>
      <c r="F109" s="68">
        <f>SUMIFS('درآمد ناشی از قیمت اوراق '!I:I,'درآمد ناشی از قیمت اوراق '!A:A,B109)</f>
        <v>2421505800</v>
      </c>
      <c r="G109" s="68"/>
      <c r="H109" s="365">
        <f>SUMIFS('درآمد ناشی از فروش'!I:I,'درآمد ناشی از فروش'!A:A,B109)</f>
        <v>0</v>
      </c>
      <c r="I109" s="68"/>
      <c r="J109" s="68">
        <f t="shared" si="6"/>
        <v>2421505800</v>
      </c>
      <c r="K109" s="68"/>
      <c r="L109" s="129">
        <f>J109/-درآمدها!$F$11</f>
        <v>0.19327784163102407</v>
      </c>
      <c r="M109" s="67"/>
      <c r="N109" s="68">
        <f>SUMIFS('درآمد سود سهام'!S:S,'درآمد سود سهام'!A:A,B109)</f>
        <v>6356000000</v>
      </c>
      <c r="O109" s="68"/>
      <c r="P109" s="68">
        <f>SUMIFS('درآمد ناشی از قیمت اوراق '!Q:Q,'درآمد ناشی از قیمت اوراق '!A:A,B109)</f>
        <v>-15141369600</v>
      </c>
      <c r="Q109" s="68"/>
      <c r="R109" s="365">
        <f>SUMIFS('درآمد ناشی از فروش'!Q:Q,'درآمد ناشی از فروش'!A:A,B109)</f>
        <v>0</v>
      </c>
      <c r="S109" s="126"/>
      <c r="T109" s="68">
        <f t="shared" si="7"/>
        <v>-8785369600</v>
      </c>
      <c r="U109" s="68"/>
      <c r="V109" s="129">
        <f>T109/-درآمدها!$F$11</f>
        <v>-0.70122370725637462</v>
      </c>
      <c r="W109" s="65"/>
      <c r="X109" s="50"/>
    </row>
    <row r="110" spans="2:24" s="32" customFormat="1" ht="18.75">
      <c r="B110" s="51" t="s">
        <v>158</v>
      </c>
      <c r="C110" s="67"/>
      <c r="D110" s="390">
        <f>SUMIFS('درآمد سود سهام'!M:M,'درآمد سود سهام'!A:A,B110)</f>
        <v>0</v>
      </c>
      <c r="E110" s="126"/>
      <c r="F110" s="68">
        <f>SUMIFS('درآمد ناشی از قیمت اوراق '!I:I,'درآمد ناشی از قیمت اوراق '!A:A,B110)</f>
        <v>-799414712</v>
      </c>
      <c r="G110" s="68"/>
      <c r="H110" s="365">
        <f>SUMIFS('درآمد ناشی از فروش'!I:I,'درآمد ناشی از فروش'!A:A,B110)</f>
        <v>0</v>
      </c>
      <c r="I110" s="68"/>
      <c r="J110" s="68">
        <f t="shared" si="6"/>
        <v>-799414712</v>
      </c>
      <c r="K110" s="68"/>
      <c r="L110" s="129">
        <f>J110/-درآمدها!$F$11</f>
        <v>-6.3807053488555227E-2</v>
      </c>
      <c r="M110" s="67"/>
      <c r="N110" s="68">
        <f>SUMIFS('درآمد سود سهام'!S:S,'درآمد سود سهام'!A:A,B110)</f>
        <v>1151275360</v>
      </c>
      <c r="O110" s="68"/>
      <c r="P110" s="68">
        <f>SUMIFS('درآمد ناشی از قیمت اوراق '!Q:Q,'درآمد ناشی از قیمت اوراق '!A:A,B110)</f>
        <v>-3870850268</v>
      </c>
      <c r="Q110" s="68"/>
      <c r="R110" s="68">
        <f>SUMIFS('درآمد ناشی از فروش'!Q:Q,'درآمد ناشی از فروش'!A:A,B110)</f>
        <v>-6197475153</v>
      </c>
      <c r="S110" s="126"/>
      <c r="T110" s="68">
        <f t="shared" si="7"/>
        <v>-8917050061</v>
      </c>
      <c r="U110" s="68"/>
      <c r="V110" s="129">
        <f>T110/-درآمدها!$F$11</f>
        <v>-0.71173407451919857</v>
      </c>
      <c r="W110" s="65"/>
      <c r="X110" s="50"/>
    </row>
    <row r="111" spans="2:24" s="32" customFormat="1" ht="21" customHeight="1">
      <c r="B111" s="181" t="s">
        <v>105</v>
      </c>
      <c r="C111" s="67"/>
      <c r="D111" s="390">
        <f>SUMIFS('درآمد سود سهام'!M:M,'درآمد سود سهام'!A:A,B111)</f>
        <v>0</v>
      </c>
      <c r="E111" s="126"/>
      <c r="F111" s="68">
        <f>SUMIFS('درآمد ناشی از قیمت اوراق '!I:I,'درآمد ناشی از قیمت اوراق '!A:A,B111)</f>
        <v>-693131701</v>
      </c>
      <c r="G111" s="68"/>
      <c r="H111" s="365">
        <f>SUMIFS('درآمد ناشی از فروش'!I:I,'درآمد ناشی از فروش'!A:A,B111)</f>
        <v>0</v>
      </c>
      <c r="I111" s="68"/>
      <c r="J111" s="68">
        <f t="shared" si="6"/>
        <v>-693131701</v>
      </c>
      <c r="K111" s="68"/>
      <c r="L111" s="129">
        <f>J111/-درآمدها!$F$11</f>
        <v>-5.5323839874891208E-2</v>
      </c>
      <c r="M111" s="67"/>
      <c r="N111" s="68">
        <f>SUMIFS('درآمد سود سهام'!S:S,'درآمد سود سهام'!A:A,B111)</f>
        <v>137279764</v>
      </c>
      <c r="O111" s="68"/>
      <c r="P111" s="68">
        <f>SUMIFS('درآمد ناشی از قیمت اوراق '!Q:Q,'درآمد ناشی از قیمت اوراق '!A:A,B111)</f>
        <v>-12143687695</v>
      </c>
      <c r="Q111" s="68"/>
      <c r="R111" s="365">
        <f>SUMIFS('درآمد ناشی از فروش'!Q:Q,'درآمد ناشی از فروش'!A:A,B111)</f>
        <v>0</v>
      </c>
      <c r="S111" s="126"/>
      <c r="T111" s="68">
        <f t="shared" si="7"/>
        <v>-12006407931</v>
      </c>
      <c r="U111" s="68"/>
      <c r="V111" s="129">
        <f>T111/-درآمدها!$F$11</f>
        <v>-0.95831800636004649</v>
      </c>
      <c r="W111" s="65"/>
      <c r="X111" s="50"/>
    </row>
    <row r="112" spans="2:24" s="32" customFormat="1" ht="18.75">
      <c r="B112" s="106" t="s">
        <v>206</v>
      </c>
      <c r="C112" s="67"/>
      <c r="D112" s="390">
        <f>SUMIFS('درآمد سود سهام'!M:M,'درآمد سود سهام'!A:A,B112)</f>
        <v>0</v>
      </c>
      <c r="E112" s="126"/>
      <c r="F112" s="365">
        <f>SUMIFS('درآمد ناشی از قیمت اوراق '!I:I,'درآمد ناشی از قیمت اوراق '!A:A,B112)</f>
        <v>0</v>
      </c>
      <c r="G112" s="68"/>
      <c r="H112" s="365">
        <f>SUMIFS('درآمد ناشی از فروش'!I:I,'درآمد ناشی از فروش'!A:A,B112)</f>
        <v>0</v>
      </c>
      <c r="I112" s="68"/>
      <c r="J112" s="365">
        <f t="shared" si="6"/>
        <v>0</v>
      </c>
      <c r="K112" s="68"/>
      <c r="L112" s="129">
        <f>J112/-درآمدها!$F$11</f>
        <v>0</v>
      </c>
      <c r="M112" s="67"/>
      <c r="N112" s="365">
        <f>SUMIFS('درآمد سود سهام'!S:S,'درآمد سود سهام'!A:A,B112)</f>
        <v>0</v>
      </c>
      <c r="O112" s="68"/>
      <c r="P112" s="365">
        <f>SUMIFS('درآمد ناشی از قیمت اوراق '!Q:Q,'درآمد ناشی از قیمت اوراق '!A:A,B112)</f>
        <v>0</v>
      </c>
      <c r="Q112" s="68"/>
      <c r="R112" s="68">
        <f>SUMIFS('درآمد ناشی از فروش'!Q:Q,'درآمد ناشی از فروش'!A:A,B112)</f>
        <v>-16021566430</v>
      </c>
      <c r="S112" s="126"/>
      <c r="T112" s="68">
        <f t="shared" si="7"/>
        <v>-16021566430</v>
      </c>
      <c r="U112" s="68"/>
      <c r="V112" s="129">
        <f>T112/-درآمدها!$F$11</f>
        <v>-1.278796763211747</v>
      </c>
      <c r="W112" s="65"/>
      <c r="X112" s="50"/>
    </row>
    <row r="113" spans="2:24" s="32" customFormat="1" ht="18.75">
      <c r="B113" s="181" t="s">
        <v>95</v>
      </c>
      <c r="C113" s="67"/>
      <c r="D113" s="390">
        <f>SUMIFS('درآمد سود سهام'!M:M,'درآمد سود سهام'!A:A,B113)</f>
        <v>0</v>
      </c>
      <c r="E113" s="126"/>
      <c r="F113" s="68">
        <f>SUMIFS('درآمد ناشی از قیمت اوراق '!I:I,'درآمد ناشی از قیمت اوراق '!A:A,B113)</f>
        <v>-6097010883</v>
      </c>
      <c r="G113" s="68"/>
      <c r="H113" s="365">
        <f>SUMIFS('درآمد ناشی از فروش'!I:I,'درآمد ناشی از فروش'!A:A,B113)</f>
        <v>0</v>
      </c>
      <c r="I113" s="68"/>
      <c r="J113" s="68">
        <f t="shared" si="6"/>
        <v>-6097010883</v>
      </c>
      <c r="K113" s="68"/>
      <c r="L113" s="129">
        <f>J113/-درآمدها!$F$11</f>
        <v>-0.48664640979472534</v>
      </c>
      <c r="M113" s="67"/>
      <c r="N113" s="365">
        <f>SUMIFS('درآمد سود سهام'!S:S,'درآمد سود سهام'!A:A,B113)</f>
        <v>0</v>
      </c>
      <c r="O113" s="68"/>
      <c r="P113" s="68">
        <f>SUMIFS('درآمد ناشی از قیمت اوراق '!Q:Q,'درآمد ناشی از قیمت اوراق '!A:A,B113)</f>
        <v>-20673308474</v>
      </c>
      <c r="Q113" s="68"/>
      <c r="R113" s="68">
        <f>SUMIFS('درآمد ناشی از فروش'!Q:Q,'درآمد ناشی از فروش'!A:A,B113)</f>
        <v>-476249207</v>
      </c>
      <c r="S113" s="126"/>
      <c r="T113" s="68">
        <f t="shared" si="7"/>
        <v>-21149557681</v>
      </c>
      <c r="U113" s="68"/>
      <c r="V113" s="129">
        <f>T113/-درآمدها!$F$11</f>
        <v>-1.6880987276737172</v>
      </c>
      <c r="W113" s="65"/>
      <c r="X113" s="50"/>
    </row>
    <row r="114" spans="2:24" s="32" customFormat="1" ht="18.75">
      <c r="B114" s="51" t="s">
        <v>104</v>
      </c>
      <c r="C114" s="67"/>
      <c r="D114" s="390">
        <f>SUMIFS('درآمد سود سهام'!M:M,'درآمد سود سهام'!A:A,B114)</f>
        <v>0</v>
      </c>
      <c r="E114" s="126"/>
      <c r="F114" s="68">
        <f>SUMIFS('درآمد ناشی از قیمت اوراق '!I:I,'درآمد ناشی از قیمت اوراق '!A:A,B114)</f>
        <v>6175535590</v>
      </c>
      <c r="G114" s="68"/>
      <c r="H114" s="68">
        <f>SUMIFS('درآمد ناشی از فروش'!I:I,'درآمد ناشی از فروش'!A:A,B114)</f>
        <v>-2841790027</v>
      </c>
      <c r="I114" s="68"/>
      <c r="J114" s="68">
        <f t="shared" si="6"/>
        <v>3333745563</v>
      </c>
      <c r="K114" s="68"/>
      <c r="L114" s="129">
        <f>J114/-درآمدها!$F$11</f>
        <v>0.26609027612638514</v>
      </c>
      <c r="M114" s="67"/>
      <c r="N114" s="365">
        <f>SUMIFS('درآمد سود سهام'!S:S,'درآمد سود سهام'!A:A,B114)</f>
        <v>0</v>
      </c>
      <c r="O114" s="68"/>
      <c r="P114" s="68">
        <f>SUMIFS('درآمد ناشی از قیمت اوراق '!Q:Q,'درآمد ناشی از قیمت اوراق '!A:A,B114)</f>
        <v>-76054765585</v>
      </c>
      <c r="Q114" s="68"/>
      <c r="R114" s="68">
        <f>SUMIFS('درآمد ناشی از فروش'!Q:Q,'درآمد ناشی از فروش'!A:A,B114)</f>
        <v>-7311904863</v>
      </c>
      <c r="S114" s="126"/>
      <c r="T114" s="68">
        <f t="shared" si="7"/>
        <v>-83366670448</v>
      </c>
      <c r="U114" s="289"/>
      <c r="V114" s="129">
        <f>T114/-[1]درآمدها!$F$11</f>
        <v>-4.2146345066509587</v>
      </c>
      <c r="X114" s="50"/>
    </row>
    <row r="115" spans="2:24" ht="19.5" thickBot="1">
      <c r="B115" s="280" t="s">
        <v>2</v>
      </c>
      <c r="D115" s="145">
        <f>SUM(D9:D114)</f>
        <v>10511156076</v>
      </c>
      <c r="E115"/>
      <c r="F115" s="145">
        <f>SUM(F9:F114)</f>
        <v>-2975126080</v>
      </c>
      <c r="G115"/>
      <c r="H115" s="145">
        <f>SUM(H9:H114)</f>
        <v>-199101714</v>
      </c>
      <c r="I115"/>
      <c r="J115" s="145">
        <f>SUM(J9:J114)</f>
        <v>7336928282</v>
      </c>
      <c r="K115"/>
      <c r="L115" s="340">
        <f>SUM(L9:L114)</f>
        <v>0.58561315960778448</v>
      </c>
      <c r="M115"/>
      <c r="N115" s="145">
        <f>SUM(N9:N114)</f>
        <v>57665167445</v>
      </c>
      <c r="O115"/>
      <c r="P115" s="145">
        <f>SUM(P9:P114)</f>
        <v>-75511893905</v>
      </c>
      <c r="Q115"/>
      <c r="R115" s="145">
        <f>SUM(R9:R114)</f>
        <v>-22834794944</v>
      </c>
      <c r="S115"/>
      <c r="T115" s="145">
        <f>SUM(T9:T114)</f>
        <v>-40681521404</v>
      </c>
      <c r="U115"/>
      <c r="V115" s="340">
        <f>SUM(V9:V114)</f>
        <v>-0.80762491909477951</v>
      </c>
    </row>
    <row r="116" spans="2:24" ht="16.5" thickTop="1">
      <c r="D116" s="60"/>
      <c r="F116" s="68"/>
      <c r="G116" s="60"/>
      <c r="H116" s="68"/>
      <c r="L116" s="32"/>
      <c r="N116" s="60"/>
      <c r="R116" s="60"/>
    </row>
    <row r="117" spans="2:24" ht="17.25">
      <c r="F117" s="14"/>
      <c r="J117" s="60"/>
      <c r="N117" s="60"/>
      <c r="R117" s="35"/>
      <c r="T117" s="335"/>
    </row>
    <row r="118" spans="2:24">
      <c r="R118" s="60"/>
      <c r="T118" s="335"/>
    </row>
    <row r="119" spans="2:24">
      <c r="D119" s="60"/>
      <c r="N119" s="60"/>
      <c r="R119" s="60"/>
      <c r="T119" s="382"/>
    </row>
    <row r="120" spans="2:24" ht="17.25">
      <c r="D120" s="60"/>
      <c r="F120" s="60"/>
      <c r="P120" s="35"/>
      <c r="R120" s="60"/>
      <c r="T120" s="382"/>
    </row>
    <row r="121" spans="2:24">
      <c r="F121" s="60"/>
      <c r="R121" s="60"/>
      <c r="T121" s="335"/>
    </row>
    <row r="122" spans="2:24">
      <c r="F122" s="60"/>
      <c r="R122" s="14"/>
      <c r="T122" s="382"/>
    </row>
    <row r="123" spans="2:24">
      <c r="R123" s="14"/>
      <c r="T123" s="335"/>
    </row>
    <row r="124" spans="2:24">
      <c r="R124" s="60"/>
      <c r="T124" s="14"/>
    </row>
    <row r="129" spans="16:16">
      <c r="P129" s="165"/>
    </row>
    <row r="132" spans="16:16">
      <c r="P132" s="166"/>
    </row>
    <row r="134" spans="16:16">
      <c r="P134" s="167"/>
    </row>
  </sheetData>
  <sortState xmlns:xlrd2="http://schemas.microsoft.com/office/spreadsheetml/2017/richdata2" ref="B9:V114">
    <sortCondition descending="1" ref="T9:T114"/>
  </sortState>
  <mergeCells count="23">
    <mergeCell ref="B4:H4"/>
    <mergeCell ref="B1:V1"/>
    <mergeCell ref="B2:V2"/>
    <mergeCell ref="B3:V3"/>
    <mergeCell ref="J6:L7"/>
    <mergeCell ref="T6:V7"/>
    <mergeCell ref="O6:O8"/>
    <mergeCell ref="Q6:Q8"/>
    <mergeCell ref="S6:S8"/>
    <mergeCell ref="I6:I8"/>
    <mergeCell ref="N5:V5"/>
    <mergeCell ref="D5:L5"/>
    <mergeCell ref="M6:M8"/>
    <mergeCell ref="B6:B8"/>
    <mergeCell ref="C6:C8"/>
    <mergeCell ref="E6:E8"/>
    <mergeCell ref="F6:F8"/>
    <mergeCell ref="D6:D8"/>
    <mergeCell ref="G6:G8"/>
    <mergeCell ref="R6:R8"/>
    <mergeCell ref="P6:P8"/>
    <mergeCell ref="N6:N8"/>
    <mergeCell ref="H6:H8"/>
  </mergeCells>
  <conditionalFormatting sqref="B33">
    <cfRule type="duplicateValues" dxfId="19" priority="34"/>
  </conditionalFormatting>
  <conditionalFormatting sqref="B11">
    <cfRule type="duplicateValues" dxfId="18" priority="28"/>
  </conditionalFormatting>
  <conditionalFormatting sqref="B115:B1048576 B62:B63 B65:B67 B1:B9 B13:B51 B11">
    <cfRule type="duplicateValues" dxfId="17" priority="118"/>
  </conditionalFormatting>
  <conditionalFormatting sqref="B59:B61 B52:B53">
    <cfRule type="duplicateValues" dxfId="16" priority="121"/>
  </conditionalFormatting>
  <conditionalFormatting sqref="B57:B58">
    <cfRule type="duplicateValues" dxfId="15" priority="19"/>
  </conditionalFormatting>
  <conditionalFormatting sqref="B54:B56">
    <cfRule type="duplicateValues" dxfId="14" priority="128"/>
  </conditionalFormatting>
  <conditionalFormatting sqref="B64">
    <cfRule type="duplicateValues" dxfId="13" priority="18"/>
  </conditionalFormatting>
  <conditionalFormatting sqref="B68">
    <cfRule type="duplicateValues" dxfId="12" priority="15"/>
  </conditionalFormatting>
  <conditionalFormatting sqref="B12">
    <cfRule type="duplicateValues" dxfId="11" priority="10"/>
  </conditionalFormatting>
  <conditionalFormatting sqref="B12">
    <cfRule type="duplicateValues" dxfId="10" priority="11"/>
  </conditionalFormatting>
  <conditionalFormatting sqref="B34:B51 B9 B13:B32">
    <cfRule type="duplicateValues" dxfId="9" priority="163"/>
  </conditionalFormatting>
  <conditionalFormatting sqref="B10">
    <cfRule type="duplicateValues" dxfId="8" priority="7"/>
  </conditionalFormatting>
  <conditionalFormatting sqref="B10">
    <cfRule type="duplicateValues" dxfId="7" priority="8"/>
  </conditionalFormatting>
  <conditionalFormatting sqref="B69:B111">
    <cfRule type="duplicateValues" dxfId="6" priority="184"/>
  </conditionalFormatting>
  <conditionalFormatting sqref="B1:B113 B115:B1048576">
    <cfRule type="duplicateValues" dxfId="5" priority="4"/>
  </conditionalFormatting>
  <conditionalFormatting sqref="B112:B113">
    <cfRule type="duplicateValues" dxfId="4" priority="219"/>
  </conditionalFormatting>
  <conditionalFormatting sqref="B9:B113">
    <cfRule type="duplicateValues" dxfId="3" priority="220"/>
  </conditionalFormatting>
  <conditionalFormatting sqref="B114">
    <cfRule type="duplicateValues" dxfId="2" priority="1"/>
  </conditionalFormatting>
  <conditionalFormatting sqref="B114">
    <cfRule type="duplicateValues" dxfId="1" priority="2"/>
  </conditionalFormatting>
  <conditionalFormatting sqref="B114">
    <cfRule type="duplicateValues" dxfId="0" priority="3"/>
  </conditionalFormatting>
  <printOptions horizontalCentered="1"/>
  <pageMargins left="0" right="0" top="0" bottom="0" header="0" footer="0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24"/>
  <sheetViews>
    <sheetView rightToLeft="1" zoomScaleNormal="100" zoomScaleSheetLayoutView="100" workbookViewId="0">
      <selection activeCell="T9" sqref="T9"/>
    </sheetView>
  </sheetViews>
  <sheetFormatPr defaultColWidth="9.140625" defaultRowHeight="18"/>
  <cols>
    <col min="1" max="1" width="2.140625" style="4" customWidth="1"/>
    <col min="2" max="2" width="31.140625" style="40" bestFit="1" customWidth="1"/>
    <col min="3" max="3" width="0.42578125" style="4" customWidth="1"/>
    <col min="4" max="4" width="16.7109375" style="4" bestFit="1" customWidth="1"/>
    <col min="5" max="5" width="0.42578125" style="4" customWidth="1"/>
    <col min="6" max="6" width="16.7109375" style="4" bestFit="1" customWidth="1"/>
    <col min="7" max="7" width="0.42578125" style="4" customWidth="1"/>
    <col min="8" max="8" width="16.140625" style="4" customWidth="1"/>
    <col min="9" max="9" width="0.42578125" style="4" customWidth="1"/>
    <col min="10" max="10" width="16.7109375" style="4" bestFit="1" customWidth="1"/>
    <col min="11" max="11" width="0.42578125" style="4" customWidth="1"/>
    <col min="12" max="12" width="17.85546875" style="20" bestFit="1" customWidth="1"/>
    <col min="13" max="13" width="0.42578125" style="4" customWidth="1"/>
    <col min="14" max="14" width="16.28515625" style="4" customWidth="1"/>
    <col min="15" max="15" width="0.28515625" style="4" customWidth="1"/>
    <col min="16" max="16" width="15.28515625" style="4" bestFit="1" customWidth="1"/>
    <col min="17" max="17" width="0.42578125" style="4" customWidth="1"/>
    <col min="18" max="18" width="17.85546875" style="4" bestFit="1" customWidth="1"/>
    <col min="19" max="19" width="9.140625" style="4"/>
    <col min="20" max="20" width="15.42578125" style="4" bestFit="1" customWidth="1"/>
    <col min="21" max="21" width="16.7109375" style="4" bestFit="1" customWidth="1"/>
    <col min="22" max="23" width="10.42578125" style="4" bestFit="1" customWidth="1"/>
    <col min="24" max="16384" width="9.140625" style="4"/>
  </cols>
  <sheetData>
    <row r="1" spans="2:22" ht="21">
      <c r="B1" s="404" t="str">
        <f>سهام!B1</f>
        <v xml:space="preserve">صندوق سهامی کارگزاری پارسیان 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2:22" s="40" customFormat="1" ht="21">
      <c r="B2" s="404" t="s">
        <v>60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2:22" ht="21">
      <c r="B3" s="404" t="str">
        <f>'درآمد سود سهام'!A3</f>
        <v>برای ماه منتهی به 1402/10/27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</row>
    <row r="4" spans="2:22" ht="9.75" customHeight="1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2:22" ht="25.5">
      <c r="B5" s="425" t="s">
        <v>66</v>
      </c>
      <c r="C5" s="425"/>
      <c r="D5" s="425"/>
      <c r="E5" s="425"/>
      <c r="F5" s="42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22" ht="19.5" customHeight="1">
      <c r="B6" s="105"/>
      <c r="C6" s="1"/>
      <c r="D6" s="436" t="str">
        <f>'درآمد ناشی از قیمت اوراق '!C7</f>
        <v>طی ماه</v>
      </c>
      <c r="E6" s="436"/>
      <c r="F6" s="436"/>
      <c r="G6" s="436"/>
      <c r="H6" s="436"/>
      <c r="I6" s="436"/>
      <c r="J6" s="436"/>
      <c r="K6" s="3"/>
      <c r="L6" s="436" t="str">
        <f>'درآمد ناشی از قیمت اوراق '!K7</f>
        <v>از ابتدای سال مالی تا پایان ماه</v>
      </c>
      <c r="M6" s="436"/>
      <c r="N6" s="436"/>
      <c r="O6" s="436"/>
      <c r="P6" s="436"/>
      <c r="Q6" s="436"/>
      <c r="R6" s="436"/>
    </row>
    <row r="7" spans="2:22" ht="11.25" customHeight="1">
      <c r="B7" s="444" t="s">
        <v>36</v>
      </c>
      <c r="C7" s="433"/>
      <c r="D7" s="441" t="s">
        <v>15</v>
      </c>
      <c r="E7" s="435"/>
      <c r="F7" s="441" t="s">
        <v>13</v>
      </c>
      <c r="G7" s="439"/>
      <c r="H7" s="441" t="s">
        <v>14</v>
      </c>
      <c r="I7" s="433"/>
      <c r="J7" s="441" t="s">
        <v>2</v>
      </c>
      <c r="K7" s="5"/>
      <c r="L7" s="430" t="s">
        <v>15</v>
      </c>
      <c r="M7" s="435"/>
      <c r="N7" s="441" t="s">
        <v>13</v>
      </c>
      <c r="O7" s="439"/>
      <c r="P7" s="441" t="s">
        <v>14</v>
      </c>
      <c r="Q7" s="433"/>
      <c r="R7" s="442" t="s">
        <v>2</v>
      </c>
    </row>
    <row r="8" spans="2:22" ht="11.25" customHeight="1">
      <c r="B8" s="444"/>
      <c r="C8" s="433"/>
      <c r="D8" s="436"/>
      <c r="E8" s="435"/>
      <c r="F8" s="436"/>
      <c r="G8" s="439"/>
      <c r="H8" s="436"/>
      <c r="I8" s="433"/>
      <c r="J8" s="436"/>
      <c r="K8" s="10"/>
      <c r="L8" s="432"/>
      <c r="M8" s="435"/>
      <c r="N8" s="436"/>
      <c r="O8" s="439"/>
      <c r="P8" s="436"/>
      <c r="Q8" s="433"/>
      <c r="R8" s="443"/>
    </row>
    <row r="9" spans="2:22" s="64" customFormat="1" ht="18" customHeight="1">
      <c r="B9" s="304" t="s">
        <v>183</v>
      </c>
      <c r="C9" s="71"/>
      <c r="D9" s="68">
        <v>0</v>
      </c>
      <c r="E9" s="72"/>
      <c r="F9" s="68">
        <v>0</v>
      </c>
      <c r="G9" s="68"/>
      <c r="H9" s="68">
        <v>0</v>
      </c>
      <c r="I9" s="68"/>
      <c r="J9" s="68">
        <v>0</v>
      </c>
      <c r="K9" s="72"/>
      <c r="L9" s="68">
        <v>10165119231</v>
      </c>
      <c r="M9" s="72"/>
      <c r="N9" s="68">
        <v>0</v>
      </c>
      <c r="O9" s="72"/>
      <c r="P9" s="68">
        <v>-74625000</v>
      </c>
      <c r="Q9" s="68"/>
      <c r="R9" s="68">
        <v>10090494231</v>
      </c>
      <c r="T9" s="50"/>
      <c r="U9" s="127"/>
    </row>
    <row r="10" spans="2:22" s="64" customFormat="1" ht="18" customHeight="1">
      <c r="B10" s="304" t="s">
        <v>184</v>
      </c>
      <c r="C10" s="71"/>
      <c r="D10" s="68">
        <v>0</v>
      </c>
      <c r="E10" s="72"/>
      <c r="F10" s="68">
        <v>0</v>
      </c>
      <c r="G10" s="68"/>
      <c r="H10" s="68">
        <v>0</v>
      </c>
      <c r="I10" s="68"/>
      <c r="J10" s="68">
        <v>0</v>
      </c>
      <c r="K10" s="72"/>
      <c r="L10" s="68">
        <v>9902809353</v>
      </c>
      <c r="M10" s="72"/>
      <c r="N10" s="68">
        <v>0</v>
      </c>
      <c r="O10" s="72"/>
      <c r="P10" s="68">
        <v>-34375000</v>
      </c>
      <c r="Q10" s="68"/>
      <c r="R10" s="68">
        <v>9868434353</v>
      </c>
      <c r="S10" s="127"/>
      <c r="T10" s="50"/>
      <c r="U10" s="127"/>
      <c r="V10" s="35"/>
    </row>
    <row r="11" spans="2:22" s="64" customFormat="1" ht="18" customHeight="1">
      <c r="B11" s="305" t="s">
        <v>106</v>
      </c>
      <c r="C11" s="71"/>
      <c r="D11" s="68">
        <v>0</v>
      </c>
      <c r="E11" s="72"/>
      <c r="F11" s="68">
        <v>0</v>
      </c>
      <c r="G11" s="68"/>
      <c r="H11" s="68">
        <v>0</v>
      </c>
      <c r="I11" s="68"/>
      <c r="J11" s="68">
        <v>0</v>
      </c>
      <c r="K11" s="72"/>
      <c r="L11" s="68">
        <v>0</v>
      </c>
      <c r="M11" s="68"/>
      <c r="N11" s="68">
        <v>0</v>
      </c>
      <c r="O11" s="72"/>
      <c r="P11" s="68">
        <v>199883766</v>
      </c>
      <c r="Q11" s="68"/>
      <c r="R11" s="68">
        <v>199883766</v>
      </c>
      <c r="T11" s="50"/>
      <c r="U11" s="127"/>
      <c r="V11" s="35"/>
    </row>
    <row r="12" spans="2:22" ht="19.5" thickBot="1">
      <c r="B12" s="99" t="s">
        <v>2</v>
      </c>
      <c r="C12" s="22"/>
      <c r="D12" s="130">
        <f t="shared" ref="D12:O12" si="0">SUM(D9:D11)</f>
        <v>0</v>
      </c>
      <c r="E12" s="131">
        <f t="shared" si="0"/>
        <v>0</v>
      </c>
      <c r="F12" s="130">
        <f t="shared" si="0"/>
        <v>0</v>
      </c>
      <c r="G12" s="131">
        <f t="shared" si="0"/>
        <v>0</v>
      </c>
      <c r="H12" s="130">
        <f t="shared" si="0"/>
        <v>0</v>
      </c>
      <c r="I12" s="131">
        <f t="shared" si="0"/>
        <v>0</v>
      </c>
      <c r="J12" s="130">
        <f t="shared" si="0"/>
        <v>0</v>
      </c>
      <c r="K12" s="131">
        <f t="shared" si="0"/>
        <v>0</v>
      </c>
      <c r="L12" s="130">
        <f>SUM(L9:L11)</f>
        <v>20067928584</v>
      </c>
      <c r="M12" s="131">
        <f t="shared" si="0"/>
        <v>0</v>
      </c>
      <c r="N12" s="130">
        <f>SUM(N9:N11)</f>
        <v>0</v>
      </c>
      <c r="O12" s="131">
        <f t="shared" si="0"/>
        <v>0</v>
      </c>
      <c r="P12" s="130">
        <f>SUM(P9:P11)</f>
        <v>90883766</v>
      </c>
      <c r="Q12" s="131"/>
      <c r="R12" s="130">
        <f>SUM(R9:R11)</f>
        <v>20158812350</v>
      </c>
    </row>
    <row r="13" spans="2:22" ht="19.5" thickTop="1"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22">
      <c r="E14" s="295"/>
      <c r="G14" s="295"/>
      <c r="I14" s="295"/>
      <c r="K14" s="295"/>
      <c r="L14" s="334"/>
      <c r="M14" s="295"/>
      <c r="O14" s="295"/>
      <c r="P14" s="35"/>
    </row>
    <row r="15" spans="2:22">
      <c r="E15" s="295"/>
      <c r="F15" s="295"/>
      <c r="I15" s="295"/>
      <c r="K15" s="295"/>
      <c r="L15" s="139"/>
      <c r="M15" s="295"/>
      <c r="N15" s="30"/>
      <c r="P15" s="199"/>
    </row>
    <row r="16" spans="2:22">
      <c r="I16" s="295"/>
      <c r="L16" s="139"/>
      <c r="N16" s="30"/>
      <c r="P16" s="295"/>
    </row>
    <row r="17" spans="4:18">
      <c r="L17" s="139"/>
      <c r="N17" s="30"/>
      <c r="P17" s="295"/>
    </row>
    <row r="18" spans="4:18">
      <c r="L18" s="139"/>
      <c r="P18" s="295"/>
    </row>
    <row r="19" spans="4:18">
      <c r="L19" s="139"/>
    </row>
    <row r="20" spans="4:18">
      <c r="D20" s="30"/>
    </row>
    <row r="21" spans="4:18">
      <c r="D21" s="30"/>
    </row>
    <row r="22" spans="4:18">
      <c r="R22" s="295"/>
    </row>
    <row r="23" spans="4:18">
      <c r="D23" s="30"/>
    </row>
    <row r="24" spans="4:18">
      <c r="D24" s="30"/>
    </row>
  </sheetData>
  <sortState xmlns:xlrd2="http://schemas.microsoft.com/office/spreadsheetml/2017/richdata2" ref="B9:R11">
    <sortCondition descending="1" ref="R9:R11"/>
  </sortState>
  <mergeCells count="22">
    <mergeCell ref="R7:R8"/>
    <mergeCell ref="B7:B8"/>
    <mergeCell ref="B1:R1"/>
    <mergeCell ref="B2:R2"/>
    <mergeCell ref="B3:R3"/>
    <mergeCell ref="D7:D8"/>
    <mergeCell ref="F7:F8"/>
    <mergeCell ref="H7:H8"/>
    <mergeCell ref="L7:L8"/>
    <mergeCell ref="N7:N8"/>
    <mergeCell ref="P7:P8"/>
    <mergeCell ref="D6:J6"/>
    <mergeCell ref="L6:R6"/>
    <mergeCell ref="M7:M8"/>
    <mergeCell ref="O7:O8"/>
    <mergeCell ref="G7:G8"/>
    <mergeCell ref="B5:F5"/>
    <mergeCell ref="C7:C8"/>
    <mergeCell ref="E7:E8"/>
    <mergeCell ref="J7:J8"/>
    <mergeCell ref="Q7:Q8"/>
    <mergeCell ref="I7:I8"/>
  </mergeCells>
  <printOptions horizontalCentered="1"/>
  <pageMargins left="0" right="0" top="0" bottom="0" header="0" footer="0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6"/>
  <sheetViews>
    <sheetView rightToLeft="1" zoomScale="120" zoomScaleNormal="120" zoomScaleSheetLayoutView="120" workbookViewId="0">
      <selection activeCell="L9" sqref="L9"/>
    </sheetView>
  </sheetViews>
  <sheetFormatPr defaultColWidth="9.140625" defaultRowHeight="15.75"/>
  <cols>
    <col min="1" max="1" width="33.7109375" style="67" customWidth="1"/>
    <col min="2" max="2" width="0.42578125" style="162" customWidth="1"/>
    <col min="3" max="3" width="18.42578125" style="164" bestFit="1" customWidth="1"/>
    <col min="4" max="4" width="0.42578125" style="162" customWidth="1"/>
    <col min="5" max="5" width="15.28515625" style="173" bestFit="1" customWidth="1"/>
    <col min="6" max="6" width="0.42578125" style="173" customWidth="1"/>
    <col min="7" max="7" width="8.7109375" style="176" customWidth="1"/>
    <col min="8" max="8" width="0.42578125" style="173" customWidth="1"/>
    <col min="9" max="9" width="17.42578125" style="173" bestFit="1" customWidth="1"/>
    <col min="10" max="10" width="0.42578125" style="174" customWidth="1"/>
    <col min="11" max="11" width="17" style="176" bestFit="1" customWidth="1"/>
    <col min="12" max="12" width="15.28515625" style="174" bestFit="1" customWidth="1"/>
    <col min="13" max="13" width="13.42578125" style="162" bestFit="1" customWidth="1"/>
    <col min="14" max="14" width="14.140625" style="162" bestFit="1" customWidth="1"/>
    <col min="15" max="15" width="9.140625" style="162"/>
    <col min="16" max="16" width="12.42578125" style="162" bestFit="1" customWidth="1"/>
    <col min="17" max="17" width="9.140625" style="162"/>
    <col min="18" max="18" width="12.42578125" style="162" bestFit="1" customWidth="1"/>
    <col min="19" max="16384" width="9.140625" style="162"/>
  </cols>
  <sheetData>
    <row r="1" spans="1:18" ht="21">
      <c r="A1" s="445" t="str">
        <f>سهام!B1</f>
        <v xml:space="preserve">صندوق سهامی کارگزاری پارسیان 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spans="1:18" ht="21">
      <c r="A2" s="445" t="s">
        <v>60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8" ht="21">
      <c r="A3" s="445" t="str">
        <f>سهام!B3</f>
        <v>برای ماه منتهی به 1402/10/27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</row>
    <row r="4" spans="1:18" ht="25.5">
      <c r="A4" s="163" t="s">
        <v>67</v>
      </c>
      <c r="B4" s="12"/>
      <c r="C4" s="146"/>
      <c r="D4" s="12"/>
      <c r="E4" s="168"/>
      <c r="F4" s="168"/>
      <c r="G4" s="169"/>
      <c r="H4" s="168"/>
      <c r="I4" s="168"/>
      <c r="J4" s="170"/>
      <c r="K4" s="169"/>
    </row>
    <row r="5" spans="1:18">
      <c r="A5" s="432" t="s">
        <v>20</v>
      </c>
      <c r="B5" s="432"/>
      <c r="C5" s="432"/>
      <c r="D5" s="161"/>
      <c r="E5" s="446" t="str">
        <f>'درآمد ناشی از قیمت اوراق '!C7</f>
        <v>طی ماه</v>
      </c>
      <c r="F5" s="446"/>
      <c r="G5" s="446"/>
      <c r="H5" s="172"/>
      <c r="I5" s="447" t="str">
        <f>'درآمد ناشی از قیمت اوراق '!K7</f>
        <v>از ابتدای سال مالی تا پایان ماه</v>
      </c>
      <c r="J5" s="447"/>
      <c r="K5" s="447"/>
    </row>
    <row r="6" spans="1:18" ht="47.25">
      <c r="A6" s="346" t="s">
        <v>16</v>
      </c>
      <c r="B6" s="161"/>
      <c r="C6" s="347" t="s">
        <v>9</v>
      </c>
      <c r="D6" s="27"/>
      <c r="E6" s="348" t="s">
        <v>17</v>
      </c>
      <c r="G6" s="348" t="s">
        <v>18</v>
      </c>
      <c r="H6" s="171"/>
      <c r="I6" s="348" t="s">
        <v>17</v>
      </c>
      <c r="K6" s="348" t="s">
        <v>18</v>
      </c>
    </row>
    <row r="7" spans="1:18" s="275" customFormat="1" ht="15.75" customHeight="1">
      <c r="A7" s="52" t="s">
        <v>191</v>
      </c>
      <c r="B7" s="203"/>
      <c r="C7" s="210" t="s">
        <v>192</v>
      </c>
      <c r="D7" s="203"/>
      <c r="E7" s="137">
        <v>3321368600</v>
      </c>
      <c r="F7" s="203"/>
      <c r="G7" s="349" t="s">
        <v>214</v>
      </c>
      <c r="H7" s="203"/>
      <c r="I7" s="202">
        <v>7194361816</v>
      </c>
      <c r="J7" s="175"/>
      <c r="K7" s="349" t="s">
        <v>214</v>
      </c>
      <c r="L7" s="174"/>
      <c r="M7" s="174"/>
      <c r="N7" s="174"/>
      <c r="P7" s="292"/>
      <c r="Q7" s="162"/>
      <c r="R7" s="292"/>
    </row>
    <row r="8" spans="1:18" ht="15.75" customHeight="1">
      <c r="A8" s="52" t="s">
        <v>189</v>
      </c>
      <c r="B8" s="203"/>
      <c r="C8" s="219" t="s">
        <v>190</v>
      </c>
      <c r="D8" s="203"/>
      <c r="E8" s="202">
        <v>34425084</v>
      </c>
      <c r="F8" s="202"/>
      <c r="G8" s="349" t="s">
        <v>214</v>
      </c>
      <c r="H8" s="202"/>
      <c r="I8" s="202">
        <v>320254935</v>
      </c>
      <c r="J8" s="175"/>
      <c r="K8" s="349" t="s">
        <v>214</v>
      </c>
      <c r="M8" s="174"/>
      <c r="N8" s="174"/>
      <c r="Q8" s="292"/>
      <c r="R8" s="292"/>
    </row>
    <row r="9" spans="1:18" ht="15.75" customHeight="1">
      <c r="A9" s="52" t="s">
        <v>186</v>
      </c>
      <c r="B9" s="203"/>
      <c r="C9" s="211" t="s">
        <v>188</v>
      </c>
      <c r="D9" s="203"/>
      <c r="E9" s="137">
        <v>2524410</v>
      </c>
      <c r="F9" s="203"/>
      <c r="G9" s="349" t="s">
        <v>214</v>
      </c>
      <c r="H9" s="203"/>
      <c r="I9" s="202">
        <v>239469396</v>
      </c>
      <c r="J9" s="175"/>
      <c r="K9" s="349" t="s">
        <v>214</v>
      </c>
      <c r="M9" s="174"/>
      <c r="N9" s="174"/>
      <c r="P9" s="292"/>
      <c r="R9" s="292"/>
    </row>
    <row r="10" spans="1:18" ht="15.75" customHeight="1">
      <c r="A10" s="52" t="s">
        <v>191</v>
      </c>
      <c r="B10" s="203"/>
      <c r="C10" s="209" t="s">
        <v>194</v>
      </c>
      <c r="D10" s="203"/>
      <c r="E10" s="137">
        <v>0</v>
      </c>
      <c r="F10" s="203"/>
      <c r="G10" s="349" t="s">
        <v>214</v>
      </c>
      <c r="H10" s="203"/>
      <c r="I10" s="202">
        <v>430000</v>
      </c>
      <c r="J10" s="175"/>
      <c r="K10" s="349" t="s">
        <v>214</v>
      </c>
      <c r="M10" s="174"/>
      <c r="N10" s="174"/>
      <c r="P10" s="292"/>
      <c r="Q10" s="292"/>
      <c r="R10" s="292"/>
    </row>
    <row r="11" spans="1:18" ht="16.5" thickBot="1">
      <c r="D11" s="208"/>
      <c r="E11" s="177">
        <f>SUM(E7:E10)</f>
        <v>3358318094</v>
      </c>
      <c r="G11" s="349"/>
      <c r="I11" s="177">
        <f>SUM(I7:I10)</f>
        <v>7754516147</v>
      </c>
      <c r="K11" s="349"/>
    </row>
    <row r="12" spans="1:18" ht="16.5" thickTop="1">
      <c r="D12" s="208"/>
      <c r="M12" s="174"/>
    </row>
    <row r="13" spans="1:18">
      <c r="D13" s="208"/>
      <c r="I13" s="205"/>
    </row>
    <row r="14" spans="1:18">
      <c r="E14" s="205"/>
      <c r="H14" s="201"/>
      <c r="I14" s="205"/>
    </row>
    <row r="15" spans="1:18">
      <c r="E15" s="205"/>
      <c r="H15" s="201"/>
      <c r="I15" s="87"/>
    </row>
    <row r="16" spans="1:18">
      <c r="E16" s="205"/>
      <c r="H16" s="201"/>
      <c r="I16" s="35"/>
    </row>
    <row r="17" spans="4:9">
      <c r="D17" s="264"/>
      <c r="E17" s="205"/>
      <c r="H17" s="201"/>
      <c r="I17" s="35"/>
    </row>
    <row r="18" spans="4:9">
      <c r="H18" s="201"/>
      <c r="I18" s="155"/>
    </row>
    <row r="19" spans="4:9">
      <c r="H19" s="201"/>
    </row>
    <row r="20" spans="4:9">
      <c r="E20" s="205"/>
      <c r="H20" s="201"/>
      <c r="I20" s="35"/>
    </row>
    <row r="21" spans="4:9">
      <c r="E21" s="205"/>
      <c r="H21" s="201"/>
      <c r="I21" s="35"/>
    </row>
    <row r="22" spans="4:9">
      <c r="H22" s="201"/>
      <c r="I22" s="35"/>
    </row>
    <row r="23" spans="4:9">
      <c r="G23" s="200"/>
      <c r="H23" s="201"/>
      <c r="I23" s="35"/>
    </row>
    <row r="24" spans="4:9">
      <c r="G24" s="200"/>
      <c r="H24" s="201"/>
      <c r="I24" s="162"/>
    </row>
    <row r="25" spans="4:9">
      <c r="I25" s="201"/>
    </row>
    <row r="26" spans="4:9">
      <c r="I26" s="201"/>
    </row>
  </sheetData>
  <sortState xmlns:xlrd2="http://schemas.microsoft.com/office/spreadsheetml/2017/richdata2" ref="A7:K10">
    <sortCondition descending="1" ref="I7:I10"/>
  </sortState>
  <mergeCells count="6">
    <mergeCell ref="A5:C5"/>
    <mergeCell ref="A1:K1"/>
    <mergeCell ref="A2:K2"/>
    <mergeCell ref="A3:K3"/>
    <mergeCell ref="E5:G5"/>
    <mergeCell ref="I5:K5"/>
  </mergeCells>
  <printOptions horizontalCentered="1"/>
  <pageMargins left="0" right="0" top="0" bottom="0.25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سهام</vt:lpstr>
      <vt:lpstr>سپرده</vt:lpstr>
      <vt:lpstr>سود اوراق و س بانکی</vt:lpstr>
      <vt:lpstr>درآمد سود سهام</vt:lpstr>
      <vt:lpstr>درآمد ناشی از قیمت اوراق </vt:lpstr>
      <vt:lpstr>درآمد ناشی از فروش</vt:lpstr>
      <vt:lpstr>درآمد س در سهام </vt:lpstr>
      <vt:lpstr>درآمد س در اوراق بها</vt:lpstr>
      <vt:lpstr>درآمد سپرده بانکی</vt:lpstr>
      <vt:lpstr>سایر درآمدها</vt:lpstr>
      <vt:lpstr>درآمدها</vt:lpstr>
      <vt:lpstr>'درآمد س در اوراق بها'!Print_Area</vt:lpstr>
      <vt:lpstr>'درآمد س در سهام '!Print_Area</vt:lpstr>
      <vt:lpstr>'درآمد سپرده بانکی'!Print_Area</vt:lpstr>
      <vt:lpstr>'درآمد سود سهام'!Print_Area</vt:lpstr>
      <vt:lpstr>'درآمد ناشی از فروش'!Print_Area</vt:lpstr>
      <vt:lpstr>'درآمد ناشی از قیمت اوراق '!Print_Area</vt:lpstr>
      <vt:lpstr>درآمدها!Print_Area</vt:lpstr>
      <vt:lpstr>'سایر درآمدها'!Print_Area</vt:lpstr>
      <vt:lpstr>سپرده!Print_Area</vt:lpstr>
      <vt:lpstr>سهام!Print_Area</vt:lpstr>
      <vt:lpstr>'سود اوراق و س بانکی'!Print_Area</vt:lpstr>
      <vt:lpstr>'درآمد س در سهام '!Print_Titles</vt:lpstr>
      <vt:lpstr>'درآمد سپرده بانکی'!Print_Titles</vt:lpstr>
      <vt:lpstr>'درآمد سود سهام'!Print_Titles</vt:lpstr>
      <vt:lpstr>'درآمد ناشی از فروش'!Print_Titles</vt:lpstr>
      <vt:lpstr>'درآمد ناشی از قیمت اوراق '!Print_Titles</vt:lpstr>
      <vt:lpstr>سپرده!Print_Titles</vt:lpstr>
      <vt:lpstr>سهام!Print_Titles</vt:lpstr>
      <vt:lpstr>'سود اوراق و س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2023-08-28T12:16:14Z</cp:lastPrinted>
  <dcterms:created xsi:type="dcterms:W3CDTF">2017-11-22T14:26:20Z</dcterms:created>
  <dcterms:modified xsi:type="dcterms:W3CDTF">2024-01-23T06:24:18Z</dcterms:modified>
</cp:coreProperties>
</file>