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.golmohammadi\Desktop\صندوق کارگزاری پارسیان\صورت وضعیت پرتفو\1403\codal\"/>
    </mc:Choice>
  </mc:AlternateContent>
  <xr:revisionPtr revIDLastSave="0" documentId="13_ncr:1_{5A8FD3E8-0858-4A3F-8B49-A335E48F3499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 سهام" sheetId="21" r:id="rId1"/>
    <sheet name="اوراق" sheetId="24" r:id="rId2"/>
    <sheet name="سپرده" sheetId="2" r:id="rId3"/>
    <sheet name="درآمدها" sheetId="11" r:id="rId4"/>
    <sheet name="درآمد سرمایه گذاری در سهام " sheetId="5" r:id="rId5"/>
    <sheet name="درآمد سرمایه گذاری در صندوق" sheetId="18" r:id="rId6"/>
    <sheet name="درآمد سرمایه گذاری در اوراق بها" sheetId="6" r:id="rId7"/>
    <sheet name="درآمد سپرده بانکی" sheetId="7" r:id="rId8"/>
    <sheet name="سایر درآمدها" sheetId="8" r:id="rId9"/>
    <sheet name="درآمد سود سهام" sheetId="12" r:id="rId10"/>
    <sheet name="سود اوراق بهادار" sheetId="13" r:id="rId11"/>
    <sheet name="سود  سپرده بانکی" sheetId="22" r:id="rId12"/>
    <sheet name="درآمد ناشی ازفروش" sheetId="15" r:id="rId13"/>
    <sheet name="درآمد ناشی از تغییر قیمت اوراق " sheetId="14" r:id="rId14"/>
  </sheets>
  <definedNames>
    <definedName name="_xlnm._FilterDatabase" localSheetId="4" hidden="1">'درآمد سرمایه گذاری در سهام '!$A$10:$W$112</definedName>
    <definedName name="_xlnm._FilterDatabase" localSheetId="13" hidden="1">'درآمد ناشی از تغییر قیمت اوراق '!$A$6:$W$6</definedName>
    <definedName name="_xlnm.Print_Area" localSheetId="0">' سهام'!$A$1:$W$76</definedName>
    <definedName name="_xlnm.Print_Area" localSheetId="6">'درآمد سرمایه گذاری در اوراق بها'!$A$1:$Q$17</definedName>
    <definedName name="_xlnm.Print_Area" localSheetId="4">'درآمد سرمایه گذاری در سهام '!$A$1:$T$114</definedName>
    <definedName name="_xlnm.Print_Area" localSheetId="5">'درآمد سرمایه گذاری در صندوق'!$A$1:$S$16</definedName>
    <definedName name="_xlnm.Print_Area" localSheetId="9">'درآمد سود سهام'!$A$1:$S$39</definedName>
    <definedName name="_xlnm.Print_Area" localSheetId="13">'درآمد ناشی از تغییر قیمت اوراق '!$A$1:$Q$85</definedName>
    <definedName name="_xlnm.Print_Area" localSheetId="3">درآمدها!$A$1:$I$11</definedName>
    <definedName name="_xlnm.Print_Area" localSheetId="8">'سایر درآمدها'!$A$1:$E$10</definedName>
    <definedName name="_xlnm.Print_Area" localSheetId="2">سپرده!$A$1:$L$17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3" l="1"/>
  <c r="N112" i="5"/>
  <c r="M63" i="14"/>
  <c r="T112" i="5"/>
  <c r="J112" i="5"/>
  <c r="Q45" i="14"/>
  <c r="Q44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I31" i="14"/>
  <c r="I47" i="14"/>
  <c r="I32" i="14"/>
  <c r="I34" i="14"/>
  <c r="I36" i="14"/>
  <c r="I21" i="14"/>
  <c r="I26" i="14"/>
  <c r="I29" i="14"/>
  <c r="I27" i="14"/>
  <c r="I28" i="14"/>
  <c r="I53" i="14"/>
  <c r="I39" i="14"/>
  <c r="I57" i="14"/>
  <c r="I43" i="14"/>
  <c r="I38" i="14"/>
  <c r="I48" i="14"/>
  <c r="I61" i="14"/>
  <c r="I55" i="14"/>
  <c r="I63" i="14"/>
  <c r="I45" i="14"/>
  <c r="I58" i="14"/>
  <c r="I41" i="14"/>
  <c r="I56" i="14"/>
  <c r="I54" i="14"/>
  <c r="I60" i="14"/>
  <c r="I69" i="14"/>
  <c r="I66" i="14"/>
  <c r="I64" i="14"/>
  <c r="I25" i="14"/>
  <c r="I71" i="14"/>
  <c r="I73" i="14"/>
  <c r="I70" i="14"/>
  <c r="E74" i="14"/>
  <c r="G74" i="14"/>
  <c r="P7" i="15"/>
  <c r="E112" i="5"/>
  <c r="Q74" i="14" l="1"/>
  <c r="P11" i="15"/>
  <c r="C112" i="5" l="1"/>
  <c r="G112" i="5"/>
  <c r="L112" i="5"/>
  <c r="P112" i="5"/>
  <c r="Q33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4" i="14"/>
  <c r="Q35" i="14"/>
  <c r="Q36" i="14"/>
  <c r="Q37" i="14"/>
  <c r="Q38" i="14"/>
  <c r="Q39" i="14"/>
  <c r="Q40" i="14"/>
  <c r="Q41" i="14"/>
  <c r="Q42" i="14"/>
  <c r="Q43" i="14"/>
  <c r="O74" i="14"/>
  <c r="Q10" i="14"/>
  <c r="Q11" i="14"/>
  <c r="Q9" i="14"/>
  <c r="Q8" i="14"/>
  <c r="Q7" i="14"/>
  <c r="Q12" i="14"/>
  <c r="P41" i="15"/>
  <c r="P30" i="15"/>
  <c r="P22" i="15"/>
  <c r="P29" i="15"/>
  <c r="P70" i="15"/>
  <c r="P71" i="15"/>
  <c r="P60" i="15"/>
  <c r="P52" i="15"/>
  <c r="P24" i="15"/>
  <c r="P32" i="15"/>
  <c r="P27" i="15"/>
  <c r="P79" i="15"/>
  <c r="P61" i="15"/>
  <c r="P51" i="15"/>
  <c r="P48" i="15"/>
  <c r="P8" i="15"/>
  <c r="P25" i="15"/>
  <c r="P15" i="15"/>
  <c r="P62" i="15"/>
  <c r="P40" i="15"/>
  <c r="P69" i="15"/>
  <c r="P16" i="15"/>
  <c r="P77" i="15"/>
  <c r="P47" i="15"/>
  <c r="P72" i="15"/>
  <c r="P63" i="15"/>
  <c r="P42" i="15"/>
  <c r="P68" i="15"/>
  <c r="P76" i="15"/>
  <c r="P53" i="15"/>
  <c r="P67" i="15"/>
  <c r="P14" i="15"/>
  <c r="P73" i="15"/>
  <c r="P18" i="15"/>
  <c r="P50" i="15"/>
  <c r="P19" i="15"/>
  <c r="P64" i="15"/>
  <c r="P10" i="15"/>
  <c r="P66" i="15"/>
  <c r="P75" i="15"/>
  <c r="P59" i="15"/>
  <c r="P39" i="15"/>
  <c r="P33" i="15"/>
  <c r="P80" i="15"/>
  <c r="P58" i="15"/>
  <c r="P37" i="15"/>
  <c r="P12" i="15"/>
  <c r="P45" i="15"/>
  <c r="P56" i="15"/>
  <c r="P9" i="15"/>
  <c r="P31" i="15"/>
  <c r="P65" i="15"/>
  <c r="P38" i="15"/>
  <c r="P21" i="15"/>
  <c r="P49" i="15"/>
  <c r="P46" i="15"/>
  <c r="P74" i="15"/>
  <c r="P57" i="15"/>
  <c r="P17" i="15"/>
  <c r="P54" i="15"/>
  <c r="P43" i="15"/>
  <c r="P36" i="15"/>
  <c r="P28" i="15"/>
  <c r="P55" i="15"/>
  <c r="P44" i="15"/>
  <c r="P34" i="15"/>
  <c r="P20" i="15"/>
  <c r="P35" i="15"/>
  <c r="P26" i="15"/>
  <c r="B9" i="22"/>
  <c r="P12" i="13"/>
  <c r="N12" i="13"/>
  <c r="L12" i="13"/>
  <c r="J12" i="13"/>
  <c r="H12" i="13"/>
  <c r="R11" i="13"/>
  <c r="R12" i="13" s="1"/>
  <c r="R8" i="13"/>
  <c r="R9" i="13"/>
  <c r="R10" i="13"/>
  <c r="L7" i="13"/>
  <c r="Q39" i="12"/>
  <c r="O39" i="12"/>
  <c r="M39" i="12"/>
  <c r="K39" i="12"/>
  <c r="I39" i="12"/>
  <c r="P81" i="15" l="1"/>
  <c r="R112" i="5"/>
  <c r="E6" i="11" s="1"/>
  <c r="A3" i="11"/>
  <c r="N81" i="15"/>
  <c r="L81" i="15"/>
  <c r="J81" i="15"/>
  <c r="F81" i="15"/>
  <c r="D81" i="15"/>
  <c r="B81" i="15"/>
  <c r="H41" i="15"/>
  <c r="H11" i="15"/>
  <c r="H30" i="15"/>
  <c r="H22" i="15"/>
  <c r="H29" i="15"/>
  <c r="H70" i="15"/>
  <c r="H71" i="15"/>
  <c r="H78" i="15"/>
  <c r="H60" i="15"/>
  <c r="H52" i="15"/>
  <c r="H24" i="15"/>
  <c r="H32" i="15"/>
  <c r="H27" i="15"/>
  <c r="H79" i="15"/>
  <c r="H61" i="15"/>
  <c r="H51" i="15"/>
  <c r="H48" i="15"/>
  <c r="H8" i="15"/>
  <c r="H25" i="15"/>
  <c r="H15" i="15"/>
  <c r="H62" i="15"/>
  <c r="H40" i="15"/>
  <c r="H69" i="15"/>
  <c r="H16" i="15"/>
  <c r="H77" i="15"/>
  <c r="H47" i="15"/>
  <c r="H72" i="15"/>
  <c r="H63" i="15"/>
  <c r="H42" i="15"/>
  <c r="H68" i="15"/>
  <c r="H76" i="15"/>
  <c r="H53" i="15"/>
  <c r="H67" i="15"/>
  <c r="H14" i="15"/>
  <c r="H73" i="15"/>
  <c r="H18" i="15"/>
  <c r="H50" i="15"/>
  <c r="H13" i="15"/>
  <c r="H19" i="15"/>
  <c r="H64" i="15"/>
  <c r="H23" i="15"/>
  <c r="H7" i="15"/>
  <c r="H10" i="15"/>
  <c r="H66" i="15"/>
  <c r="H75" i="15"/>
  <c r="H59" i="15"/>
  <c r="H39" i="15"/>
  <c r="H33" i="15"/>
  <c r="H80" i="15"/>
  <c r="H58" i="15"/>
  <c r="H37" i="15"/>
  <c r="H12" i="15"/>
  <c r="H45" i="15"/>
  <c r="H56" i="15"/>
  <c r="H9" i="15"/>
  <c r="H31" i="15"/>
  <c r="H65" i="15"/>
  <c r="H38" i="15"/>
  <c r="H21" i="15"/>
  <c r="H49" i="15"/>
  <c r="H46" i="15"/>
  <c r="H74" i="15"/>
  <c r="H57" i="15"/>
  <c r="H17" i="15"/>
  <c r="H54" i="15"/>
  <c r="H43" i="15"/>
  <c r="H36" i="15"/>
  <c r="H28" i="15"/>
  <c r="H55" i="15"/>
  <c r="H44" i="15"/>
  <c r="H34" i="15"/>
  <c r="H20" i="15"/>
  <c r="H35" i="15"/>
  <c r="H26" i="15"/>
  <c r="M74" i="14"/>
  <c r="K74" i="14"/>
  <c r="C74" i="14"/>
  <c r="C9" i="8"/>
  <c r="E9" i="8"/>
  <c r="O16" i="6"/>
  <c r="M16" i="6"/>
  <c r="K16" i="6"/>
  <c r="I16" i="6"/>
  <c r="G16" i="6"/>
  <c r="E16" i="6"/>
  <c r="C16" i="6"/>
  <c r="Q15" i="6"/>
  <c r="I15" i="6"/>
  <c r="AG12" i="24"/>
  <c r="AI12" i="24"/>
  <c r="AE12" i="24"/>
  <c r="AA12" i="24"/>
  <c r="Y12" i="24"/>
  <c r="W12" i="24"/>
  <c r="U12" i="24"/>
  <c r="S12" i="24"/>
  <c r="Q12" i="24"/>
  <c r="O12" i="24"/>
  <c r="H81" i="15" l="1"/>
  <c r="I112" i="5"/>
  <c r="AC12" i="24"/>
  <c r="S75" i="21"/>
  <c r="R15" i="18"/>
  <c r="S36" i="12"/>
  <c r="S35" i="12"/>
  <c r="S21" i="12"/>
  <c r="S34" i="12"/>
  <c r="S32" i="12"/>
  <c r="S37" i="12"/>
  <c r="S8" i="12"/>
  <c r="S23" i="12"/>
  <c r="S26" i="12"/>
  <c r="S11" i="12"/>
  <c r="S28" i="12"/>
  <c r="S19" i="12"/>
  <c r="S29" i="12"/>
  <c r="S25" i="12"/>
  <c r="S18" i="12"/>
  <c r="S15" i="12"/>
  <c r="S38" i="12"/>
  <c r="S31" i="12"/>
  <c r="S10" i="12"/>
  <c r="S17" i="12"/>
  <c r="S7" i="12"/>
  <c r="S9" i="12"/>
  <c r="S20" i="12"/>
  <c r="S16" i="12"/>
  <c r="S33" i="12"/>
  <c r="S27" i="12"/>
  <c r="S13" i="12"/>
  <c r="S14" i="12"/>
  <c r="S22" i="12"/>
  <c r="S24" i="12"/>
  <c r="S30" i="12"/>
  <c r="G11" i="7"/>
  <c r="AK12" i="24"/>
  <c r="Q10" i="6"/>
  <c r="P15" i="18"/>
  <c r="S39" i="12" l="1"/>
  <c r="Q13" i="6" l="1"/>
  <c r="Q16" i="6" s="1"/>
  <c r="Q14" i="6"/>
  <c r="Q11" i="6"/>
  <c r="Q12" i="6"/>
  <c r="I11" i="6"/>
  <c r="I12" i="6"/>
  <c r="I13" i="6"/>
  <c r="I14" i="6"/>
  <c r="I10" i="6"/>
  <c r="I11" i="11"/>
  <c r="E8" i="11" l="1"/>
  <c r="I52" i="14"/>
  <c r="I20" i="14"/>
  <c r="I23" i="14"/>
  <c r="I68" i="14"/>
  <c r="I35" i="14"/>
  <c r="I65" i="14"/>
  <c r="I72" i="14"/>
  <c r="I10" i="14"/>
  <c r="I16" i="14"/>
  <c r="I11" i="14"/>
  <c r="I14" i="14"/>
  <c r="I9" i="14"/>
  <c r="I17" i="14"/>
  <c r="I37" i="14"/>
  <c r="I15" i="14"/>
  <c r="I13" i="14"/>
  <c r="I22" i="14"/>
  <c r="I8" i="14"/>
  <c r="I18" i="14"/>
  <c r="I7" i="14"/>
  <c r="I50" i="14"/>
  <c r="I59" i="14"/>
  <c r="I12" i="14"/>
  <c r="I44" i="14"/>
  <c r="I19" i="14"/>
  <c r="I40" i="14"/>
  <c r="I62" i="14"/>
  <c r="I51" i="14"/>
  <c r="I24" i="14"/>
  <c r="I49" i="14"/>
  <c r="I46" i="14"/>
  <c r="I30" i="14"/>
  <c r="I67" i="14"/>
  <c r="I42" i="14"/>
  <c r="I33" i="14"/>
  <c r="L8" i="22"/>
  <c r="L9" i="22" s="1"/>
  <c r="F8" i="22"/>
  <c r="F7" i="22"/>
  <c r="R7" i="13"/>
  <c r="L8" i="13"/>
  <c r="L9" i="13"/>
  <c r="L10" i="13"/>
  <c r="I74" i="14" l="1"/>
  <c r="A1" i="14"/>
  <c r="A1" i="15"/>
  <c r="A1" i="22"/>
  <c r="A1" i="13"/>
  <c r="A1" i="12"/>
  <c r="A1" i="8"/>
  <c r="A1" i="6"/>
  <c r="A1" i="7"/>
  <c r="A1" i="18"/>
  <c r="A1" i="5"/>
  <c r="A3" i="13"/>
  <c r="A1" i="11"/>
  <c r="E10" i="11"/>
  <c r="E7" i="11"/>
  <c r="E11" i="11" s="1"/>
  <c r="N15" i="18"/>
  <c r="M15" i="18"/>
  <c r="J15" i="18"/>
  <c r="I15" i="18"/>
  <c r="G15" i="18"/>
  <c r="E15" i="18"/>
  <c r="C15" i="18"/>
  <c r="J9" i="22"/>
  <c r="H9" i="22"/>
  <c r="F9" i="22"/>
  <c r="D9" i="22"/>
  <c r="C11" i="7"/>
  <c r="E9" i="11"/>
  <c r="A3" i="6" l="1"/>
  <c r="A3" i="12"/>
  <c r="A3" i="22"/>
  <c r="A3" i="14"/>
  <c r="A3" i="5"/>
  <c r="A3" i="8"/>
  <c r="A3" i="15"/>
  <c r="A3" i="18"/>
  <c r="A3" i="7"/>
  <c r="L11" i="2" l="1"/>
  <c r="G11" i="2"/>
  <c r="E11" i="2"/>
  <c r="C11" i="2"/>
  <c r="J11" i="2"/>
  <c r="U75" i="21"/>
  <c r="W75" i="21"/>
  <c r="O75" i="21"/>
  <c r="M75" i="21"/>
  <c r="L75" i="21"/>
  <c r="J75" i="21"/>
  <c r="I75" i="21"/>
  <c r="G75" i="21"/>
  <c r="E75" i="21"/>
  <c r="C75" i="21"/>
  <c r="S12" i="18" l="1"/>
  <c r="S14" i="18"/>
  <c r="G10" i="11"/>
  <c r="G8" i="11"/>
  <c r="S13" i="18"/>
  <c r="G7" i="11"/>
  <c r="S11" i="18"/>
  <c r="G9" i="11"/>
  <c r="G6" i="11"/>
  <c r="G11" i="11" l="1"/>
  <c r="S1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<sst xmlns="http://schemas.openxmlformats.org/spreadsheetml/2006/main" count="676" uniqueCount="252">
  <si>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</si>
  <si>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</si>
  <si>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</si>
  <si>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</si>
  <si>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</si>
  <si>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</si>
  <si>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</si>
  <si>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</si>
  <si>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</si>
  <si>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</si>
  <si>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</si>
  <si>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</si>
  <si>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</si>
  <si>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</si>
  <si>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</si>
  <si>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</si>
  <si>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</si>
  <si>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</si>
  <si>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</si>
  <si>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</si>
  <si>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</si>
  <si>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</si>
  <si>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</si>
  <si>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</si>
  <si>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</si>
  <si>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</si>
  <si>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</si>
  <si>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</si>
  <si>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</si>
  <si>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</si>
  <si>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</si>
  <si>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نام سهام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</si>
  <si>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</si>
  <si>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</si>
  <si>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</si>
  <si>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</si>
  <si>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</si>
  <si>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</si>
  <si>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</si>
  <si>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</si>
  <si>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</si>
  <si>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</si>
  <si>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</si>
  <si>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</si>
  <si>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</si>
  <si>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</si>
  <si>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</si>
  <si>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</si>
  <si>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</si>
  <si>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</si>
  <si>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</si>
  <si>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</si>
  <si>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</si>
  <si>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</si>
  <si>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</si>
  <si>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</si>
  <si>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</si>
  <si>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</si>
  <si>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</si>
  <si>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</si>
  <si>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</si>
  <si>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</si>
  <si>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</si>
  <si>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</si>
  <si>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</si>
  <si>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</si>
  <si>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</si>
  <si>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</si>
  <si>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صندوق</t>
  </si>
  <si>
    <t>درآمد حاصل از سرمایه گذاری در واحدهای صندوق های سرمایه گذاری</t>
  </si>
  <si>
    <t>5-2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</si>
  <si>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</si>
  <si>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</si>
  <si>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</si>
  <si>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</si>
  <si>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</si>
  <si>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4-1- سرمایه‌گذاری در  سپرده‌ بانکی</t>
  </si>
  <si>
    <t>سود اوراق بهادار با درآمد ثابت</t>
  </si>
  <si>
    <t>سود سپرده بانکی</t>
  </si>
  <si>
    <t>ایران‌ خودرو</t>
  </si>
  <si>
    <t>بانک ملت</t>
  </si>
  <si>
    <t>کشتیرانی جمهوری اسلامی ایران</t>
  </si>
  <si>
    <t>ایران خودرو دیزل</t>
  </si>
  <si>
    <t>گسترش نفت و گاز پارسیان</t>
  </si>
  <si>
    <t>بانک‌اقتصادنوین‌</t>
  </si>
  <si>
    <t>سایپا</t>
  </si>
  <si>
    <t>فولاد مبارکه اصفهان</t>
  </si>
  <si>
    <t>پالایش نفت اصفهان</t>
  </si>
  <si>
    <t>سرمایه‌گذاری‌غدیر(هلدینگ‌</t>
  </si>
  <si>
    <t>شرکت صنایع غذایی مینو شرق</t>
  </si>
  <si>
    <t>مخابرات ایران</t>
  </si>
  <si>
    <t>چرخشگر</t>
  </si>
  <si>
    <t>ذوب آهن اصفهان</t>
  </si>
  <si>
    <t>نیان الکترونیک</t>
  </si>
  <si>
    <t>پتروشیمی پردیس</t>
  </si>
  <si>
    <t>بانک تجارت</t>
  </si>
  <si>
    <t>کویر تایر</t>
  </si>
  <si>
    <t>صنایع پتروشیمی خلیج فارس</t>
  </si>
  <si>
    <t>پالایش نفت تبریز</t>
  </si>
  <si>
    <t>پارس فنر</t>
  </si>
  <si>
    <t>پتروشیمی بوعلی سینا</t>
  </si>
  <si>
    <t>سرمایه گذاری تامین اجتماعی</t>
  </si>
  <si>
    <t>پالایش نفت بندرعباس</t>
  </si>
  <si>
    <t>شرکت س استان آذربایجان غربی</t>
  </si>
  <si>
    <t>پویا زرکان آق دره</t>
  </si>
  <si>
    <t>سیم و کابل ابهر</t>
  </si>
  <si>
    <t>بورس کالای ایران</t>
  </si>
  <si>
    <t>ملی‌ صنایع‌ مس‌ ایران‌</t>
  </si>
  <si>
    <t>زامیاد</t>
  </si>
  <si>
    <t>کالسیمین‌</t>
  </si>
  <si>
    <t>سیمان آبیک</t>
  </si>
  <si>
    <t>تولید ژلاتین کپسول ایران</t>
  </si>
  <si>
    <t>توسعه‌معادن‌وفلزات‌</t>
  </si>
  <si>
    <t>گسترش سوخت سبززاگرس(سهامی عام)</t>
  </si>
  <si>
    <t>کاشی‌ پارس‌</t>
  </si>
  <si>
    <t>گروه‌بهمن‌</t>
  </si>
  <si>
    <t>سیمان کردستان</t>
  </si>
  <si>
    <t>پالایش نفت تهران</t>
  </si>
  <si>
    <t>بین‌المللی‌توسعه‌ساختمان</t>
  </si>
  <si>
    <t>مبین انرژی خلیج فارس</t>
  </si>
  <si>
    <t>نخریسی و نساجی خسروی خراسان</t>
  </si>
  <si>
    <t>تایدواترخاورمیانه</t>
  </si>
  <si>
    <t>پتروشیمی شازند</t>
  </si>
  <si>
    <t>سیمرغ</t>
  </si>
  <si>
    <t>کاشی‌ وسرامیک‌ حافظ‌</t>
  </si>
  <si>
    <t>فرابورس ایران</t>
  </si>
  <si>
    <t>گسترش‌سرمایه‌گذاری‌ایران‌خودرو</t>
  </si>
  <si>
    <t>صنعتی‌ بهشهر</t>
  </si>
  <si>
    <t>سرمایه‌ گذاری‌ ساختمان‌ایران‌</t>
  </si>
  <si>
    <t>فولاد  خوزستان</t>
  </si>
  <si>
    <t>ملی کشت و صنعت و دامپروری پارس</t>
  </si>
  <si>
    <t>گروه مدیریت سرمایه گذاری امید</t>
  </si>
  <si>
    <t>پتروشیمی نوری</t>
  </si>
  <si>
    <t>بانک سامان</t>
  </si>
  <si>
    <t>سرامیک‌های‌صنعتی‌اردکان‌</t>
  </si>
  <si>
    <t>ایران‌ ترانسفو</t>
  </si>
  <si>
    <t>بانک  پاسارگاد</t>
  </si>
  <si>
    <t>پلیمر آریا ساسول</t>
  </si>
  <si>
    <t>سیمان فارس و خوزستان</t>
  </si>
  <si>
    <t>سرمایه گذاری پارس آریان</t>
  </si>
  <si>
    <t>سیمان‌هرمزگان‌</t>
  </si>
  <si>
    <t>پتروشیمی جم</t>
  </si>
  <si>
    <t>توسعه معادن وص.معدنی خاورمیانه</t>
  </si>
  <si>
    <t>زغال سنگ پروده طبس</t>
  </si>
  <si>
    <t>سپید ماکیان</t>
  </si>
  <si>
    <t>پتروشیمی‌شیراز</t>
  </si>
  <si>
    <t>سیمان‌سپاهان‌</t>
  </si>
  <si>
    <t>پخش رازی</t>
  </si>
  <si>
    <t>صنعتی زر ماکارون</t>
  </si>
  <si>
    <t>بانک خاورمیانه</t>
  </si>
  <si>
    <t>بورس اوراق بهادار تهران</t>
  </si>
  <si>
    <t>پتروشیمی زاگرس</t>
  </si>
  <si>
    <t>سرمایه‌گذاری‌ رنا(هلدینگ‌</t>
  </si>
  <si>
    <t>صنعت غذایی کورش</t>
  </si>
  <si>
    <t>پتروشیمی پارس</t>
  </si>
  <si>
    <t>معدنی‌وصنعتی‌چادرملو</t>
  </si>
  <si>
    <t>س. نفت و گاز و پتروشیمی تأمین</t>
  </si>
  <si>
    <t>داروسازی دانا</t>
  </si>
  <si>
    <t>سرمایه‌گذاری‌ سایپا</t>
  </si>
  <si>
    <t>شیشه‌ همدان‌</t>
  </si>
  <si>
    <t>گروه سرمایه گذاری میراث فرهنگی</t>
  </si>
  <si>
    <t>سیمان‌اصفهان‌</t>
  </si>
  <si>
    <t>بهمن  دیزل</t>
  </si>
  <si>
    <t>داده گسترعصرنوین-های وب</t>
  </si>
  <si>
    <t>اقتصادی نگین گردشگری ایرانیان</t>
  </si>
  <si>
    <t>تراکتورسازی‌ایران‌</t>
  </si>
  <si>
    <t>صنایع پتروشیمی دهدشت</t>
  </si>
  <si>
    <t>ایران‌یاساتایرورابر</t>
  </si>
  <si>
    <t>تامین سرمایه کیمیا</t>
  </si>
  <si>
    <t xml:space="preserve">صندوق سرمایه گذاری کارگزاری پارسیان </t>
  </si>
  <si>
    <t>سپرده بانکی-بانک پارسیان</t>
  </si>
  <si>
    <t>سپرده بانکی- پارسیان</t>
  </si>
  <si>
    <t>سپرده بانکی- اقتصاد نوین</t>
  </si>
  <si>
    <t>1402/10/28</t>
  </si>
  <si>
    <t>1402/07/12</t>
  </si>
  <si>
    <t>1402/10/06</t>
  </si>
  <si>
    <t>1402/03/31</t>
  </si>
  <si>
    <t>1402/04/24</t>
  </si>
  <si>
    <t>1402/07/30</t>
  </si>
  <si>
    <t>1402/11/24</t>
  </si>
  <si>
    <t>1402/04/31</t>
  </si>
  <si>
    <t>(سود سهام عدالت )س استان آذربایجان غربی</t>
  </si>
  <si>
    <t>-</t>
  </si>
  <si>
    <t>1402/04/29</t>
  </si>
  <si>
    <t>1402/04/30</t>
  </si>
  <si>
    <t>1402/04/28</t>
  </si>
  <si>
    <t>1402/11/11</t>
  </si>
  <si>
    <t>1402/04/19</t>
  </si>
  <si>
    <t>1402/09/21</t>
  </si>
  <si>
    <t>1402/09/18</t>
  </si>
  <si>
    <t>1402/11/18</t>
  </si>
  <si>
    <t>پارس‌ مینو</t>
  </si>
  <si>
    <t>1402/03/03</t>
  </si>
  <si>
    <t>1402/03/30</t>
  </si>
  <si>
    <t>1402/07/29</t>
  </si>
  <si>
    <t>1402/11/08</t>
  </si>
  <si>
    <t>1402/04/25</t>
  </si>
  <si>
    <t>1402/10/24</t>
  </si>
  <si>
    <t>1402/04/15</t>
  </si>
  <si>
    <t>1402/04/14</t>
  </si>
  <si>
    <t>1402/10/30</t>
  </si>
  <si>
    <t>صکوک اجاره کگل0509-بدون ضامن</t>
  </si>
  <si>
    <t>مرابحه عام دولت61-ش.خ0309</t>
  </si>
  <si>
    <t/>
  </si>
  <si>
    <t>1405/09/02</t>
  </si>
  <si>
    <t>1403/09/26</t>
  </si>
  <si>
    <t>سود سپرده بانک اقتصاد نوین</t>
  </si>
  <si>
    <t>سود سپرده بانک پارسیان</t>
  </si>
  <si>
    <t>بورس انرژی ایران</t>
  </si>
  <si>
    <t>شیشه سازی مینا</t>
  </si>
  <si>
    <t>صندوق پالایشی یکم-سهام</t>
  </si>
  <si>
    <t>معدنی و صنعتی گل گهر</t>
  </si>
  <si>
    <t>ح. گسترش سوخت سبززاگرس(س. عام)</t>
  </si>
  <si>
    <t>تامین سرمایه لوتوس پارسیان</t>
  </si>
  <si>
    <t>ح . تامین سرمایه لوتوس پارسیان</t>
  </si>
  <si>
    <t>بانک صادرات ایران</t>
  </si>
  <si>
    <t>صندوق س سهامی کاریزما- اهرمی</t>
  </si>
  <si>
    <t>حفاری شمال</t>
  </si>
  <si>
    <t>موتورسازان‌تراکتورسازی‌ایران‌</t>
  </si>
  <si>
    <t>صندوق س. شاخصی کیان-س</t>
  </si>
  <si>
    <t>پارس خودرو</t>
  </si>
  <si>
    <t>ح. مبین انرژی خلیج فارس</t>
  </si>
  <si>
    <t>صندوق س. اهرمی توان مفید-س</t>
  </si>
  <si>
    <t>نیرو محرکه‌</t>
  </si>
  <si>
    <t>اسنادخزانه-م5بودجه00-030626</t>
  </si>
  <si>
    <t>تعدیل کارمزد کارگزار</t>
  </si>
  <si>
    <t>1402/12/27</t>
  </si>
  <si>
    <t>مرابحه اورند پیشرو-لوتوس051118</t>
  </si>
  <si>
    <t>اجاره اهداف لوتوس14061104</t>
  </si>
  <si>
    <t>1405/11/18</t>
  </si>
  <si>
    <t>1406/11/04</t>
  </si>
  <si>
    <t>1402/12/05</t>
  </si>
  <si>
    <t>3-1-سرمایه‌گذاری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</si>
  <si>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</si>
  <si>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</si>
  <si>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</si>
  <si>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</si>
  <si>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</si>
  <si>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نرخ سود اسمی</t>
  </si>
  <si>
    <t>نرخ سود مؤثر</t>
  </si>
  <si>
    <t>قیمت بازار هر ورقه</t>
  </si>
  <si>
    <t>بله</t>
  </si>
  <si>
    <t>1402/11/04</t>
  </si>
  <si>
    <t>سپرده بانکی-بانک اقتصادنوین</t>
  </si>
  <si>
    <t>مرابحه بسپارشیمی سپیدان061020</t>
  </si>
  <si>
    <t>1402/10/20</t>
  </si>
  <si>
    <t>1406/10/20</t>
  </si>
  <si>
    <t>طی فروردین ماه</t>
  </si>
  <si>
    <t>از ابتدای سال مالی تا پایان فروردین ماه</t>
  </si>
  <si>
    <t>1403/01/26</t>
  </si>
  <si>
    <t>برای ماه منتهی به 1403/01/27</t>
  </si>
  <si>
    <t>1403/01/27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</si>
</sst>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;[Red]\(0.00\)"/>
    <numFmt numFmtId="167" formatCode="0_);[Red]\(0\)"/>
    <numFmt numFmtId="168" formatCode="#,##0.0_);[Red]\(#,##0.0\)"/>
    <numFmt numFmtId="169" formatCode="#,##0_-;[Red]\(#,##0\)"/>
    <numFmt numFmtId="170" formatCode="#,##0.00_-;[Red]\(#,##0.00\)"/>
    <numFmt numFmtId="171" formatCode="_(* #,##0.0000_);_(* \(#,##0.0000\);_(* &quot;-&quot;??_);_(@_)"/>
    <numFmt numFmtId="172" formatCode="#,##0.00000000"/>
    <numFmt numFmtId="173" formatCode="#,##0.0000000"/>
    <numFmt numFmtId="174" formatCode="0.000000%"/>
    <numFmt numFmtId="175" formatCode="#,##0.000000000"/>
    <numFmt numFmtId="176" formatCode="_(* #,##0.0_);_(* \(#,##0.0\);_(* &quot;-&quot;??_);_(@_)"/>
  </numFmts>
  <fonts count="27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b/>
      <sz val="10"/>
      <color rgb="FF000000"/>
      <name val="B Zar"/>
      <charset val="178"/>
    </font>
    <font>
      <sz val="10"/>
      <color rgb="FF000000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11"/>
      <name val="Calibri"/>
      <family val="2"/>
    </font>
    <font>
      <sz val="10"/>
      <name val="B Nazanin"/>
      <charset val="178"/>
    </font>
    <font>
      <sz val="10"/>
      <name val="Calibri"/>
      <family val="2"/>
      <charset val="178"/>
      <scheme val="minor"/>
    </font>
    <font>
      <sz val="11"/>
      <color rgb="FF000000"/>
      <name val="B Nazanin"/>
      <charset val="178"/>
    </font>
    <font>
      <b/>
      <sz val="11"/>
      <color theme="1"/>
      <name val="Calibri"/>
      <family val="2"/>
      <charset val="178"/>
      <scheme val="minor"/>
    </font>
    <font>
      <sz val="12"/>
      <name val="B Nazanin"/>
      <charset val="178"/>
    </font>
    <font>
      <b/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</cellStyleXfs>
  <cellXfs count="272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vertical="center" wrapText="1" readingOrder="2"/>
    </xf>
    <xf numFmtId="0" fontId="2" fillId="0" borderId="0" xfId="0" applyFont="1"/>
    <xf numFmtId="0" fontId="3" fillId="0" borderId="4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readingOrder="2"/>
    </xf>
    <xf numFmtId="0" fontId="3" fillId="0" borderId="3" xfId="0" applyFont="1" applyBorder="1" applyAlignment="1">
      <alignment horizontal="center" vertical="center" wrapText="1" readingOrder="2"/>
    </xf>
    <xf numFmtId="0" fontId="8" fillId="0" borderId="0" xfId="0" applyFont="1"/>
    <xf numFmtId="0" fontId="7" fillId="0" borderId="0" xfId="0" applyFont="1" applyAlignment="1">
      <alignment vertical="center" readingOrder="2"/>
    </xf>
    <xf numFmtId="0" fontId="1" fillId="0" borderId="1" xfId="0" applyFont="1" applyBorder="1" applyAlignment="1">
      <alignment vertical="center" wrapText="1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 readingOrder="2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11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readingOrder="2"/>
    </xf>
    <xf numFmtId="164" fontId="2" fillId="0" borderId="0" xfId="1" applyNumberFormat="1" applyFont="1" applyAlignment="1">
      <alignment horizontal="center" vertical="center" readingOrder="2"/>
    </xf>
    <xf numFmtId="164" fontId="2" fillId="0" borderId="0" xfId="1" applyNumberFormat="1" applyFont="1" applyAlignment="1">
      <alignment horizontal="center" vertical="center" wrapText="1" readingOrder="2"/>
    </xf>
    <xf numFmtId="164" fontId="2" fillId="0" borderId="2" xfId="0" applyNumberFormat="1" applyFont="1" applyBorder="1" applyAlignment="1">
      <alignment horizontal="center" vertical="center" readingOrder="2"/>
    </xf>
    <xf numFmtId="164" fontId="2" fillId="0" borderId="0" xfId="1" applyNumberFormat="1" applyFont="1"/>
    <xf numFmtId="165" fontId="2" fillId="0" borderId="0" xfId="2" applyNumberFormat="1" applyFont="1" applyAlignment="1">
      <alignment horizontal="center" vertical="center" readingOrder="2"/>
    </xf>
    <xf numFmtId="165" fontId="2" fillId="0" borderId="2" xfId="0" applyNumberFormat="1" applyFont="1" applyBorder="1" applyAlignment="1">
      <alignment horizontal="center" vertical="center" wrapText="1" readingOrder="2"/>
    </xf>
    <xf numFmtId="164" fontId="2" fillId="0" borderId="0" xfId="0" applyNumberFormat="1" applyFont="1" applyBorder="1" applyAlignment="1">
      <alignment horizontal="center" vertical="center" readingOrder="2"/>
    </xf>
    <xf numFmtId="164" fontId="2" fillId="0" borderId="0" xfId="0" applyNumberFormat="1" applyFont="1" applyAlignment="1">
      <alignment horizontal="center" vertical="center" readingOrder="2"/>
    </xf>
    <xf numFmtId="164" fontId="2" fillId="0" borderId="1" xfId="1" applyNumberFormat="1" applyFont="1" applyBorder="1"/>
    <xf numFmtId="167" fontId="2" fillId="0" borderId="1" xfId="1" applyNumberFormat="1" applyFont="1" applyBorder="1"/>
    <xf numFmtId="167" fontId="2" fillId="0" borderId="0" xfId="1" applyNumberFormat="1" applyFont="1"/>
    <xf numFmtId="167" fontId="2" fillId="0" borderId="0" xfId="1" applyNumberFormat="1" applyFont="1" applyBorder="1"/>
    <xf numFmtId="10" fontId="2" fillId="0" borderId="0" xfId="2" applyNumberFormat="1" applyFont="1" applyAlignment="1">
      <alignment horizontal="center" vertical="center" wrapText="1" readingOrder="2"/>
    </xf>
    <xf numFmtId="10" fontId="2" fillId="0" borderId="2" xfId="0" applyNumberFormat="1" applyFont="1" applyBorder="1" applyAlignment="1">
      <alignment horizontal="center" vertical="center" wrapText="1" readingOrder="2"/>
    </xf>
    <xf numFmtId="38" fontId="21" fillId="0" borderId="0" xfId="0" applyNumberFormat="1" applyFont="1" applyAlignment="1">
      <alignment vertical="center" wrapText="1"/>
    </xf>
    <xf numFmtId="169" fontId="4" fillId="0" borderId="0" xfId="0" applyNumberFormat="1" applyFont="1" applyAlignment="1">
      <alignment horizontal="right" vertical="center" readingOrder="2"/>
    </xf>
    <xf numFmtId="170" fontId="5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 readingOrder="2"/>
    </xf>
    <xf numFmtId="0" fontId="8" fillId="0" borderId="0" xfId="0" applyFont="1" applyBorder="1"/>
    <xf numFmtId="38" fontId="4" fillId="0" borderId="5" xfId="0" applyNumberFormat="1" applyFont="1" applyBorder="1" applyAlignment="1">
      <alignment horizontal="center" vertical="center" wrapText="1" readingOrder="2"/>
    </xf>
    <xf numFmtId="0" fontId="8" fillId="0" borderId="0" xfId="0" applyFont="1" applyFill="1"/>
    <xf numFmtId="38" fontId="4" fillId="0" borderId="2" xfId="0" applyNumberFormat="1" applyFont="1" applyBorder="1" applyAlignment="1">
      <alignment horizontal="center" vertical="center" wrapText="1" readingOrder="2"/>
    </xf>
    <xf numFmtId="164" fontId="4" fillId="0" borderId="0" xfId="1" applyNumberFormat="1" applyFont="1" applyAlignment="1">
      <alignment horizontal="center" vertical="center" wrapText="1" readingOrder="2"/>
    </xf>
    <xf numFmtId="164" fontId="4" fillId="0" borderId="2" xfId="1" applyNumberFormat="1" applyFont="1" applyBorder="1" applyAlignment="1">
      <alignment horizontal="center" vertical="center" wrapText="1" readingOrder="2"/>
    </xf>
    <xf numFmtId="169" fontId="4" fillId="0" borderId="2" xfId="0" applyNumberFormat="1" applyFont="1" applyBorder="1" applyAlignment="1">
      <alignment horizontal="center" vertical="center" wrapText="1" readingOrder="2"/>
    </xf>
    <xf numFmtId="38" fontId="4" fillId="0" borderId="1" xfId="1" applyNumberFormat="1" applyFont="1" applyBorder="1" applyAlignment="1">
      <alignment horizontal="center" vertical="center" wrapText="1" readingOrder="2"/>
    </xf>
    <xf numFmtId="38" fontId="5" fillId="0" borderId="0" xfId="1" applyNumberFormat="1" applyFont="1"/>
    <xf numFmtId="38" fontId="2" fillId="0" borderId="0" xfId="1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 readingOrder="2"/>
    </xf>
    <xf numFmtId="0" fontId="0" fillId="0" borderId="0" xfId="0" applyBorder="1"/>
    <xf numFmtId="38" fontId="16" fillId="0" borderId="0" xfId="0" applyNumberFormat="1" applyFont="1" applyAlignment="1">
      <alignment horizontal="center" vertical="center" wrapText="1" readingOrder="2"/>
    </xf>
    <xf numFmtId="38" fontId="16" fillId="0" borderId="0" xfId="0" applyNumberFormat="1" applyFont="1" applyBorder="1" applyAlignment="1">
      <alignment horizontal="center" vertical="center" wrapText="1" readingOrder="2"/>
    </xf>
    <xf numFmtId="38" fontId="16" fillId="0" borderId="2" xfId="0" applyNumberFormat="1" applyFont="1" applyBorder="1" applyAlignment="1">
      <alignment horizontal="center" vertical="center" wrapText="1" readingOrder="2"/>
    </xf>
    <xf numFmtId="38" fontId="4" fillId="0" borderId="2" xfId="1" applyNumberFormat="1" applyFont="1" applyBorder="1" applyAlignment="1">
      <alignment horizontal="center" vertical="center" wrapText="1" readingOrder="2"/>
    </xf>
    <xf numFmtId="164" fontId="6" fillId="0" borderId="0" xfId="1" applyNumberFormat="1" applyFont="1" applyAlignment="1">
      <alignment horizontal="center" vertical="center" wrapText="1" readingOrder="2"/>
    </xf>
    <xf numFmtId="40" fontId="4" fillId="0" borderId="2" xfId="0" applyNumberFormat="1" applyFont="1" applyBorder="1" applyAlignment="1">
      <alignment horizontal="center" vertical="center" wrapText="1" readingOrder="2"/>
    </xf>
    <xf numFmtId="168" fontId="3" fillId="0" borderId="4" xfId="2" applyNumberFormat="1" applyFont="1" applyBorder="1" applyAlignment="1">
      <alignment horizontal="center" vertical="center" wrapText="1" readingOrder="2"/>
    </xf>
    <xf numFmtId="168" fontId="2" fillId="0" borderId="0" xfId="2" applyNumberFormat="1" applyFont="1"/>
    <xf numFmtId="38" fontId="4" fillId="0" borderId="0" xfId="0" applyNumberFormat="1" applyFont="1" applyAlignment="1">
      <alignment horizontal="center" vertical="center" wrapText="1" readingOrder="2"/>
    </xf>
    <xf numFmtId="38" fontId="4" fillId="0" borderId="1" xfId="0" applyNumberFormat="1" applyFont="1" applyBorder="1" applyAlignment="1">
      <alignment horizontal="center" vertical="center" wrapText="1" readingOrder="2"/>
    </xf>
    <xf numFmtId="38" fontId="21" fillId="0" borderId="0" xfId="0" applyNumberFormat="1" applyFont="1" applyAlignment="1">
      <alignment horizontal="center" vertical="center" wrapText="1"/>
    </xf>
    <xf numFmtId="38" fontId="1" fillId="0" borderId="0" xfId="0" applyNumberFormat="1" applyFont="1" applyAlignment="1">
      <alignment horizontal="center" vertical="center" readingOrder="2"/>
    </xf>
    <xf numFmtId="169" fontId="4" fillId="0" borderId="0" xfId="0" applyNumberFormat="1" applyFont="1" applyAlignment="1">
      <alignment horizontal="center" vertical="center" readingOrder="2"/>
    </xf>
    <xf numFmtId="169" fontId="23" fillId="0" borderId="0" xfId="0" applyNumberFormat="1" applyFont="1" applyAlignment="1">
      <alignment horizontal="center" vertical="center" readingOrder="2"/>
    </xf>
    <xf numFmtId="169" fontId="6" fillId="0" borderId="2" xfId="0" applyNumberFormat="1" applyFont="1" applyBorder="1" applyAlignment="1">
      <alignment horizontal="center" vertical="center" wrapText="1" readingOrder="2"/>
    </xf>
    <xf numFmtId="164" fontId="6" fillId="0" borderId="2" xfId="0" applyNumberFormat="1" applyFont="1" applyBorder="1" applyAlignment="1">
      <alignment horizontal="center" vertical="center" wrapText="1" readingOrder="2"/>
    </xf>
    <xf numFmtId="38" fontId="1" fillId="0" borderId="2" xfId="0" applyNumberFormat="1" applyFont="1" applyBorder="1" applyAlignment="1">
      <alignment horizontal="center" vertical="center" readingOrder="2"/>
    </xf>
    <xf numFmtId="166" fontId="1" fillId="0" borderId="0" xfId="2" applyNumberFormat="1" applyFont="1" applyAlignment="1">
      <alignment horizontal="center" vertical="center" readingOrder="2"/>
    </xf>
    <xf numFmtId="43" fontId="0" fillId="0" borderId="0" xfId="1" applyFont="1"/>
    <xf numFmtId="38" fontId="8" fillId="0" borderId="3" xfId="0" applyNumberFormat="1" applyFont="1" applyBorder="1"/>
    <xf numFmtId="38" fontId="7" fillId="0" borderId="0" xfId="0" applyNumberFormat="1" applyFont="1" applyAlignment="1">
      <alignment vertical="center" readingOrder="2"/>
    </xf>
    <xf numFmtId="164" fontId="2" fillId="0" borderId="0" xfId="0" applyNumberFormat="1" applyFont="1"/>
    <xf numFmtId="171" fontId="2" fillId="0" borderId="0" xfId="0" applyNumberFormat="1" applyFont="1"/>
    <xf numFmtId="3" fontId="2" fillId="0" borderId="0" xfId="0" applyNumberFormat="1" applyFont="1"/>
    <xf numFmtId="166" fontId="1" fillId="0" borderId="2" xfId="0" applyNumberFormat="1" applyFont="1" applyBorder="1" applyAlignment="1">
      <alignment horizontal="center" vertical="center" readingOrder="2"/>
    </xf>
    <xf numFmtId="40" fontId="5" fillId="0" borderId="0" xfId="2" applyNumberFormat="1" applyFont="1" applyAlignment="1">
      <alignment horizontal="center" vertical="center"/>
    </xf>
    <xf numFmtId="3" fontId="0" fillId="0" borderId="0" xfId="0" applyNumberFormat="1"/>
    <xf numFmtId="38" fontId="0" fillId="0" borderId="0" xfId="0" applyNumberFormat="1"/>
    <xf numFmtId="164" fontId="0" fillId="0" borderId="0" xfId="1" applyNumberFormat="1" applyFont="1"/>
    <xf numFmtId="38" fontId="2" fillId="0" borderId="0" xfId="0" applyNumberFormat="1" applyFont="1"/>
    <xf numFmtId="169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 vertical="center" wrapText="1" readingOrder="2"/>
    </xf>
    <xf numFmtId="164" fontId="1" fillId="0" borderId="0" xfId="1" applyNumberFormat="1" applyFont="1" applyAlignment="1">
      <alignment horizontal="center" vertical="center" readingOrder="2"/>
    </xf>
    <xf numFmtId="164" fontId="1" fillId="0" borderId="1" xfId="1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 readingOrder="2"/>
    </xf>
    <xf numFmtId="10" fontId="1" fillId="0" borderId="0" xfId="1" applyNumberFormat="1" applyFont="1" applyAlignment="1">
      <alignment horizontal="center" vertical="center" wrapText="1" readingOrder="2"/>
    </xf>
    <xf numFmtId="10" fontId="1" fillId="0" borderId="2" xfId="1" applyNumberFormat="1" applyFont="1" applyBorder="1" applyAlignment="1">
      <alignment horizontal="center" vertical="center" readingOrder="2"/>
    </xf>
    <xf numFmtId="3" fontId="7" fillId="0" borderId="0" xfId="0" applyNumberFormat="1" applyFont="1" applyAlignment="1">
      <alignment vertical="center" readingOrder="2"/>
    </xf>
    <xf numFmtId="38" fontId="4" fillId="0" borderId="0" xfId="1" applyNumberFormat="1" applyFont="1" applyFill="1" applyBorder="1" applyAlignment="1">
      <alignment horizontal="center" vertical="center" wrapText="1" readingOrder="2"/>
    </xf>
    <xf numFmtId="3" fontId="0" fillId="0" borderId="0" xfId="0" applyNumberFormat="1" applyFill="1"/>
    <xf numFmtId="0" fontId="0" fillId="0" borderId="0" xfId="0" applyFill="1"/>
    <xf numFmtId="164" fontId="1" fillId="0" borderId="0" xfId="1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38" fontId="21" fillId="0" borderId="2" xfId="0" applyNumberFormat="1" applyFont="1" applyBorder="1" applyAlignment="1">
      <alignment vertical="center" wrapText="1"/>
    </xf>
    <xf numFmtId="40" fontId="5" fillId="0" borderId="2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right" vertical="center" wrapText="1" readingOrder="2"/>
    </xf>
    <xf numFmtId="169" fontId="6" fillId="0" borderId="0" xfId="1" applyNumberFormat="1" applyFont="1" applyAlignment="1">
      <alignment horizontal="center" vertical="center" wrapText="1" readingOrder="2"/>
    </xf>
    <xf numFmtId="38" fontId="6" fillId="0" borderId="2" xfId="0" applyNumberFormat="1" applyFont="1" applyBorder="1" applyAlignment="1">
      <alignment horizontal="center" vertical="center" wrapText="1" readingOrder="2"/>
    </xf>
    <xf numFmtId="38" fontId="8" fillId="0" borderId="0" xfId="0" applyNumberFormat="1" applyFont="1"/>
    <xf numFmtId="164" fontId="0" fillId="0" borderId="0" xfId="1" applyNumberFormat="1" applyFont="1" applyFill="1"/>
    <xf numFmtId="164" fontId="5" fillId="0" borderId="0" xfId="0" applyNumberFormat="1" applyFont="1"/>
    <xf numFmtId="38" fontId="4" fillId="0" borderId="3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40" fontId="5" fillId="0" borderId="0" xfId="2" applyNumberFormat="1" applyFont="1" applyBorder="1" applyAlignment="1">
      <alignment horizontal="center" vertical="center"/>
    </xf>
    <xf numFmtId="170" fontId="5" fillId="0" borderId="0" xfId="0" applyNumberFormat="1" applyFont="1" applyBorder="1" applyAlignment="1">
      <alignment horizontal="center" vertical="center"/>
    </xf>
    <xf numFmtId="164" fontId="2" fillId="2" borderId="0" xfId="1" applyNumberFormat="1" applyFont="1" applyFill="1"/>
    <xf numFmtId="38" fontId="21" fillId="0" borderId="0" xfId="0" applyNumberFormat="1" applyFont="1" applyBorder="1" applyAlignment="1">
      <alignment horizontal="center" vertical="center" wrapText="1"/>
    </xf>
    <xf numFmtId="169" fontId="4" fillId="0" borderId="0" xfId="0" applyNumberFormat="1" applyFont="1" applyBorder="1" applyAlignment="1">
      <alignment horizontal="center" vertical="center" readingOrder="2"/>
    </xf>
    <xf numFmtId="169" fontId="5" fillId="0" borderId="0" xfId="0" applyNumberFormat="1" applyFont="1" applyAlignment="1">
      <alignment horizontal="center" vertical="center"/>
    </xf>
    <xf numFmtId="169" fontId="2" fillId="0" borderId="0" xfId="1" applyNumberFormat="1" applyFont="1"/>
    <xf numFmtId="0" fontId="0" fillId="0" borderId="0" xfId="0" applyFill="1" applyBorder="1"/>
    <xf numFmtId="176" fontId="0" fillId="0" borderId="0" xfId="1" applyNumberFormat="1" applyFont="1" applyFill="1"/>
    <xf numFmtId="3" fontId="0" fillId="0" borderId="0" xfId="0" applyNumberFormat="1" applyFill="1" applyBorder="1"/>
    <xf numFmtId="38" fontId="0" fillId="0" borderId="0" xfId="0" applyNumberFormat="1" applyFill="1" applyBorder="1"/>
    <xf numFmtId="164" fontId="0" fillId="0" borderId="0" xfId="1" applyNumberFormat="1" applyFont="1" applyFill="1" applyBorder="1"/>
    <xf numFmtId="0" fontId="1" fillId="0" borderId="0" xfId="0" applyFont="1" applyAlignment="1">
      <alignment horizontal="center" vertical="center" wrapText="1" readingOrder="2"/>
    </xf>
    <xf numFmtId="164" fontId="1" fillId="0" borderId="0" xfId="1" applyNumberFormat="1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38" fontId="5" fillId="0" borderId="0" xfId="0" applyNumberFormat="1" applyFont="1"/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shrinkToFit="1" readingOrder="2"/>
    </xf>
    <xf numFmtId="38" fontId="4" fillId="0" borderId="0" xfId="1" applyNumberFormat="1" applyFont="1" applyFill="1" applyAlignment="1">
      <alignment horizontal="center" vertical="center" wrapText="1" readingOrder="2"/>
    </xf>
    <xf numFmtId="38" fontId="0" fillId="0" borderId="0" xfId="0" applyNumberFormat="1" applyFill="1"/>
    <xf numFmtId="164" fontId="0" fillId="0" borderId="0" xfId="0" applyNumberFormat="1" applyFill="1"/>
    <xf numFmtId="169" fontId="5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center" vertical="center" wrapText="1"/>
    </xf>
    <xf numFmtId="40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6" fillId="0" borderId="0" xfId="1" applyNumberFormat="1" applyFont="1" applyBorder="1" applyAlignment="1">
      <alignment horizontal="center" vertical="center" wrapText="1" readingOrder="2"/>
    </xf>
    <xf numFmtId="164" fontId="5" fillId="0" borderId="0" xfId="1" applyNumberFormat="1" applyFont="1" applyAlignment="1">
      <alignment horizontal="center" vertical="center" wrapText="1"/>
    </xf>
    <xf numFmtId="38" fontId="21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 readingOrder="2"/>
    </xf>
    <xf numFmtId="49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 shrinkToFit="1" readingOrder="2"/>
    </xf>
    <xf numFmtId="169" fontId="2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8" fontId="2" fillId="0" borderId="0" xfId="1" applyNumberFormat="1" applyFont="1" applyBorder="1" applyAlignment="1">
      <alignment horizontal="center" vertical="center"/>
    </xf>
    <xf numFmtId="38" fontId="5" fillId="0" borderId="0" xfId="1" applyNumberFormat="1" applyFont="1" applyAlignment="1">
      <alignment horizontal="center" vertical="center"/>
    </xf>
    <xf numFmtId="0" fontId="2" fillId="0" borderId="0" xfId="0" applyFont="1" applyFill="1"/>
    <xf numFmtId="3" fontId="24" fillId="0" borderId="0" xfId="0" applyNumberFormat="1" applyFont="1" applyFill="1"/>
    <xf numFmtId="0" fontId="25" fillId="0" borderId="0" xfId="3" applyFont="1" applyFill="1"/>
    <xf numFmtId="3" fontId="2" fillId="0" borderId="0" xfId="0" applyNumberFormat="1" applyFont="1" applyFill="1"/>
    <xf numFmtId="172" fontId="2" fillId="0" borderId="0" xfId="0" applyNumberFormat="1" applyFont="1" applyFill="1"/>
    <xf numFmtId="0" fontId="26" fillId="0" borderId="0" xfId="0" applyFont="1" applyFill="1" applyAlignment="1">
      <alignment vertical="center" wrapText="1"/>
    </xf>
    <xf numFmtId="173" fontId="2" fillId="0" borderId="0" xfId="0" applyNumberFormat="1" applyFont="1" applyFill="1"/>
    <xf numFmtId="174" fontId="2" fillId="0" borderId="0" xfId="2" applyNumberFormat="1" applyFont="1" applyFill="1" applyAlignment="1"/>
    <xf numFmtId="175" fontId="2" fillId="0" borderId="0" xfId="0" applyNumberFormat="1" applyFont="1" applyFill="1"/>
    <xf numFmtId="38" fontId="21" fillId="0" borderId="1" xfId="0" applyNumberFormat="1" applyFont="1" applyBorder="1" applyAlignment="1">
      <alignment horizontal="center" vertical="center" wrapText="1"/>
    </xf>
    <xf numFmtId="38" fontId="4" fillId="0" borderId="0" xfId="0" applyNumberFormat="1" applyFont="1" applyBorder="1" applyAlignment="1">
      <alignment horizontal="center" vertical="center" wrapText="1" readingOrder="2"/>
    </xf>
    <xf numFmtId="0" fontId="5" fillId="0" borderId="0" xfId="0" applyFont="1" applyFill="1" applyAlignment="1">
      <alignment horizontal="center" vertical="center"/>
    </xf>
    <xf numFmtId="38" fontId="5" fillId="0" borderId="0" xfId="1" applyNumberFormat="1" applyFont="1" applyFill="1" applyAlignment="1">
      <alignment horizontal="center" vertical="center"/>
    </xf>
    <xf numFmtId="38" fontId="5" fillId="0" borderId="0" xfId="1" applyNumberFormat="1" applyFont="1" applyFill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8" fontId="12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right" vertical="center" readingOrder="2"/>
    </xf>
    <xf numFmtId="0" fontId="1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readingOrder="2"/>
    </xf>
    <xf numFmtId="164" fontId="1" fillId="0" borderId="0" xfId="1" applyNumberFormat="1" applyFont="1" applyAlignment="1">
      <alignment horizontal="center" vertical="center" wrapText="1" readingOrder="2"/>
    </xf>
    <xf numFmtId="164" fontId="1" fillId="0" borderId="3" xfId="1" applyNumberFormat="1" applyFont="1" applyBorder="1" applyAlignment="1">
      <alignment horizontal="center" vertical="center" wrapText="1" readingOrder="2"/>
    </xf>
    <xf numFmtId="164" fontId="1" fillId="0" borderId="1" xfId="1" applyNumberFormat="1" applyFont="1" applyBorder="1" applyAlignment="1">
      <alignment horizontal="center" vertical="center" wrapText="1" readingOrder="2"/>
    </xf>
    <xf numFmtId="164" fontId="1" fillId="0" borderId="0" xfId="1" applyNumberFormat="1" applyFont="1" applyAlignment="1">
      <alignment horizontal="center"/>
    </xf>
    <xf numFmtId="164" fontId="1" fillId="0" borderId="3" xfId="1" applyNumberFormat="1" applyFont="1" applyBorder="1" applyAlignment="1">
      <alignment horizontal="center" vertical="center" readingOrder="2"/>
    </xf>
    <xf numFmtId="164" fontId="1" fillId="0" borderId="1" xfId="1" applyNumberFormat="1" applyFont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164" fontId="1" fillId="0" borderId="1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 vertical="center" readingOrder="2"/>
    </xf>
    <xf numFmtId="38" fontId="2" fillId="0" borderId="1" xfId="1" applyNumberFormat="1" applyFont="1" applyBorder="1" applyAlignment="1">
      <alignment horizontal="center" vertical="center" readingOrder="2"/>
    </xf>
    <xf numFmtId="38" fontId="2" fillId="0" borderId="2" xfId="1" applyNumberFormat="1" applyFont="1" applyBorder="1" applyAlignment="1">
      <alignment horizontal="center" vertical="center" readingOrder="2"/>
    </xf>
    <xf numFmtId="164" fontId="2" fillId="0" borderId="2" xfId="1" applyNumberFormat="1" applyFont="1" applyBorder="1" applyAlignment="1">
      <alignment horizontal="center" vertical="center" readingOrder="2"/>
    </xf>
    <xf numFmtId="164" fontId="2" fillId="0" borderId="3" xfId="1" applyNumberFormat="1" applyFont="1" applyBorder="1" applyAlignment="1">
      <alignment horizontal="center" vertical="center" readingOrder="2"/>
    </xf>
    <xf numFmtId="38" fontId="2" fillId="0" borderId="3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164" fontId="2" fillId="0" borderId="3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7" fontId="2" fillId="0" borderId="3" xfId="1" applyNumberFormat="1" applyFont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5" xfId="3" xr:uid="{53155C31-7AF6-4D4E-BDDD-06F70D477901}"/>
    <cellStyle name="Percent" xfId="2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9"/>
  <sheetViews>
    <sheetView rightToLeft="1" tabSelected="1" zoomScaleNormal="100" zoomScaleSheetLayoutView="90" workbookViewId="0">
      <selection activeCell="Y9" sqref="Y9"/>
    </sheetView>
  </sheetViews>
  <sheetFormatPr defaultColWidth="9.140625" defaultRowHeight="15.75" x14ac:dyDescent="0.4"/>
  <cols>
    <col min="1" max="1" width="17.42578125" style="3" bestFit="1" customWidth="1"/>
    <col min="2" max="2" width="1.140625" style="3" customWidth="1"/>
    <col min="3" max="3" width="10.7109375" style="3" bestFit="1" customWidth="1"/>
    <col min="4" max="4" width="0.85546875" style="3" customWidth="1"/>
    <col min="5" max="5" width="15.140625" style="3" bestFit="1" customWidth="1"/>
    <col min="6" max="6" width="1.28515625" style="3" customWidth="1"/>
    <col min="7" max="7" width="15.140625" style="3" bestFit="1" customWidth="1"/>
    <col min="8" max="8" width="0.5703125" style="3" customWidth="1"/>
    <col min="9" max="9" width="10.7109375" style="3" bestFit="1" customWidth="1"/>
    <col min="10" max="10" width="12" style="3" bestFit="1" customWidth="1"/>
    <col min="11" max="11" width="0.7109375" style="3" customWidth="1"/>
    <col min="12" max="12" width="10.7109375" style="3" bestFit="1" customWidth="1"/>
    <col min="13" max="13" width="13.85546875" style="3" bestFit="1" customWidth="1"/>
    <col min="14" max="14" width="0.42578125" style="3" customWidth="1"/>
    <col min="15" max="15" width="10.7109375" style="3" bestFit="1" customWidth="1"/>
    <col min="16" max="16" width="0.7109375" style="3" customWidth="1"/>
    <col min="17" max="17" width="11.85546875" style="3" bestFit="1" customWidth="1"/>
    <col min="18" max="18" width="0.5703125" style="3" customWidth="1"/>
    <col min="19" max="19" width="15.140625" style="3" bestFit="1" customWidth="1"/>
    <col min="20" max="20" width="0.28515625" style="3" customWidth="1"/>
    <col min="21" max="21" width="15.140625" style="3" bestFit="1" customWidth="1"/>
    <col min="22" max="22" width="0.7109375" style="3" customWidth="1"/>
    <col min="23" max="23" width="13.42578125" style="3" bestFit="1" customWidth="1"/>
    <col min="24" max="24" width="9.140625" style="3"/>
    <col min="25" max="25" width="16.42578125" style="196" bestFit="1" customWidth="1"/>
    <col min="26" max="26" width="43.140625" style="196" bestFit="1" customWidth="1"/>
    <col min="27" max="16384" width="9.140625" style="3"/>
  </cols>
  <sheetData>
    <row r="1" spans="1:26" ht="21" x14ac:dyDescent="0.55000000000000004">
      <c r="A1" s="215" t="s">
        <v>169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</row>
    <row r="2" spans="1:26" ht="21" x14ac:dyDescent="0.55000000000000004">
      <c r="A2" s="215" t="s">
        <v>57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</row>
    <row r="3" spans="1:26" ht="21" x14ac:dyDescent="0.55000000000000004">
      <c r="A3" s="215" t="s">
        <v>250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</row>
    <row r="4" spans="1:26" ht="25.5" x14ac:dyDescent="0.4">
      <c r="A4" s="216" t="s">
        <v>25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Y4" s="197"/>
    </row>
    <row r="5" spans="1:26" ht="25.5" x14ac:dyDescent="0.45">
      <c r="A5" s="216" t="s">
        <v>26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Y5" s="198"/>
      <c r="Z5" s="198"/>
    </row>
    <row r="6" spans="1:26" ht="18.75" x14ac:dyDescent="0.45">
      <c r="Y6" s="198"/>
      <c r="Z6" s="198"/>
    </row>
    <row r="7" spans="1:26" ht="18.75" customHeight="1" thickBot="1" x14ac:dyDescent="0.5">
      <c r="A7" s="49"/>
      <c r="B7" s="50"/>
      <c r="C7" s="217" t="s">
        <v>226</v>
      </c>
      <c r="D7" s="217"/>
      <c r="E7" s="217"/>
      <c r="F7" s="217"/>
      <c r="G7" s="217"/>
      <c r="H7" s="50"/>
      <c r="I7" s="218" t="s">
        <v>7</v>
      </c>
      <c r="J7" s="218"/>
      <c r="K7" s="218"/>
      <c r="L7" s="218"/>
      <c r="M7" s="218"/>
      <c r="O7" s="217" t="s">
        <v>251</v>
      </c>
      <c r="P7" s="217"/>
      <c r="Q7" s="217"/>
      <c r="R7" s="217"/>
      <c r="S7" s="217"/>
      <c r="T7" s="217"/>
      <c r="U7" s="217"/>
      <c r="V7" s="217"/>
      <c r="W7" s="217"/>
      <c r="Y7" s="198"/>
      <c r="Z7" s="198"/>
    </row>
    <row r="8" spans="1:26" ht="17.25" customHeight="1" x14ac:dyDescent="0.45">
      <c r="A8" s="219" t="s">
        <v>1</v>
      </c>
      <c r="B8" s="14"/>
      <c r="C8" s="220" t="s">
        <v>3</v>
      </c>
      <c r="D8" s="219"/>
      <c r="E8" s="220" t="s">
        <v>0</v>
      </c>
      <c r="F8" s="219"/>
      <c r="G8" s="213" t="s">
        <v>20</v>
      </c>
      <c r="H8" s="46"/>
      <c r="I8" s="223" t="s">
        <v>4</v>
      </c>
      <c r="J8" s="223"/>
      <c r="K8" s="51"/>
      <c r="L8" s="223" t="s">
        <v>5</v>
      </c>
      <c r="M8" s="223"/>
      <c r="O8" s="224" t="s">
        <v>3</v>
      </c>
      <c r="P8" s="219"/>
      <c r="Q8" s="213" t="s">
        <v>30</v>
      </c>
      <c r="R8" s="47"/>
      <c r="S8" s="224" t="s">
        <v>0</v>
      </c>
      <c r="T8" s="219"/>
      <c r="U8" s="213" t="s">
        <v>20</v>
      </c>
      <c r="V8" s="46"/>
      <c r="W8" s="213" t="s">
        <v>23</v>
      </c>
      <c r="Y8" s="198"/>
      <c r="Z8" s="198"/>
    </row>
    <row r="9" spans="1:26" ht="20.25" customHeight="1" thickBot="1" x14ac:dyDescent="0.5">
      <c r="A9" s="214"/>
      <c r="B9" s="14"/>
      <c r="C9" s="221"/>
      <c r="D9" s="222"/>
      <c r="E9" s="221"/>
      <c r="F9" s="222"/>
      <c r="G9" s="214"/>
      <c r="H9" s="46"/>
      <c r="I9" s="48" t="s">
        <v>3</v>
      </c>
      <c r="J9" s="48" t="s">
        <v>0</v>
      </c>
      <c r="K9" s="51"/>
      <c r="L9" s="48" t="s">
        <v>3</v>
      </c>
      <c r="M9" s="48" t="s">
        <v>56</v>
      </c>
      <c r="O9" s="221"/>
      <c r="P9" s="219"/>
      <c r="Q9" s="214"/>
      <c r="R9" s="47"/>
      <c r="S9" s="221"/>
      <c r="T9" s="219"/>
      <c r="U9" s="214"/>
      <c r="V9" s="46"/>
      <c r="W9" s="214"/>
      <c r="Y9" s="198"/>
      <c r="Z9" s="199"/>
    </row>
    <row r="10" spans="1:26" ht="18.75" x14ac:dyDescent="0.45">
      <c r="A10" s="168" t="s">
        <v>80</v>
      </c>
      <c r="B10" s="168"/>
      <c r="C10" s="57">
        <v>53413383</v>
      </c>
      <c r="D10" s="58"/>
      <c r="E10" s="57">
        <v>76982193250</v>
      </c>
      <c r="F10" s="58"/>
      <c r="G10" s="57">
        <v>121535767446.562</v>
      </c>
      <c r="H10" s="170"/>
      <c r="I10" s="57">
        <v>0</v>
      </c>
      <c r="J10" s="57">
        <v>0</v>
      </c>
      <c r="K10" s="176"/>
      <c r="L10" s="57">
        <v>0</v>
      </c>
      <c r="M10" s="57">
        <v>0</v>
      </c>
      <c r="N10" s="176"/>
      <c r="O10" s="57">
        <v>53413383</v>
      </c>
      <c r="P10" s="168"/>
      <c r="Q10" s="58">
        <v>2406</v>
      </c>
      <c r="R10" s="168"/>
      <c r="S10" s="57">
        <v>76982193250</v>
      </c>
      <c r="T10" s="58"/>
      <c r="U10" s="177">
        <v>127747949507.98689</v>
      </c>
      <c r="V10" s="170"/>
      <c r="W10" s="61">
        <v>6.306392685834962E-2</v>
      </c>
      <c r="X10" s="111"/>
      <c r="Y10" s="198"/>
      <c r="Z10" s="198"/>
    </row>
    <row r="11" spans="1:26" ht="18.75" x14ac:dyDescent="0.45">
      <c r="A11" s="168" t="s">
        <v>83</v>
      </c>
      <c r="B11" s="168"/>
      <c r="C11" s="57">
        <v>3363000</v>
      </c>
      <c r="D11" s="58"/>
      <c r="E11" s="57">
        <v>115208705970</v>
      </c>
      <c r="F11" s="58"/>
      <c r="G11" s="57">
        <v>116570066530.5</v>
      </c>
      <c r="H11" s="170"/>
      <c r="I11" s="57">
        <v>0</v>
      </c>
      <c r="J11" s="57">
        <v>0</v>
      </c>
      <c r="K11" s="176"/>
      <c r="L11" s="57">
        <v>0</v>
      </c>
      <c r="M11" s="57">
        <v>0</v>
      </c>
      <c r="N11" s="176"/>
      <c r="O11" s="57">
        <v>3363000</v>
      </c>
      <c r="P11" s="168"/>
      <c r="Q11" s="58">
        <v>35990</v>
      </c>
      <c r="R11" s="168"/>
      <c r="S11" s="57">
        <v>115208705970</v>
      </c>
      <c r="T11" s="58"/>
      <c r="U11" s="177">
        <v>120314215498.5</v>
      </c>
      <c r="V11" s="170"/>
      <c r="W11" s="61">
        <v>5.9394197053180435E-2</v>
      </c>
      <c r="X11" s="112"/>
      <c r="Y11" s="200"/>
      <c r="Z11" s="198"/>
    </row>
    <row r="12" spans="1:26" ht="18.75" x14ac:dyDescent="0.45">
      <c r="A12" s="168" t="s">
        <v>84</v>
      </c>
      <c r="B12" s="168"/>
      <c r="C12" s="57">
        <v>37351732</v>
      </c>
      <c r="D12" s="58"/>
      <c r="E12" s="57">
        <v>80512444890</v>
      </c>
      <c r="F12" s="58"/>
      <c r="G12" s="57">
        <v>106784410923.67</v>
      </c>
      <c r="H12" s="170"/>
      <c r="I12" s="57">
        <v>0</v>
      </c>
      <c r="J12" s="57">
        <v>0</v>
      </c>
      <c r="K12" s="176"/>
      <c r="L12" s="57">
        <v>0</v>
      </c>
      <c r="M12" s="57">
        <v>0</v>
      </c>
      <c r="N12" s="176"/>
      <c r="O12" s="57">
        <v>37351732</v>
      </c>
      <c r="P12" s="168"/>
      <c r="Q12" s="58">
        <v>3035</v>
      </c>
      <c r="R12" s="168"/>
      <c r="S12" s="57">
        <v>80512444890</v>
      </c>
      <c r="T12" s="58"/>
      <c r="U12" s="177">
        <v>112687999705.61099</v>
      </c>
      <c r="V12" s="170"/>
      <c r="W12" s="61">
        <v>5.5629446880507999E-2</v>
      </c>
      <c r="X12" s="111"/>
      <c r="Y12" s="136"/>
      <c r="Z12" s="198"/>
    </row>
    <row r="13" spans="1:26" x14ac:dyDescent="0.4">
      <c r="A13" s="168" t="s">
        <v>85</v>
      </c>
      <c r="B13" s="168"/>
      <c r="C13" s="57">
        <v>40619240</v>
      </c>
      <c r="D13" s="58"/>
      <c r="E13" s="57">
        <v>88242697067</v>
      </c>
      <c r="F13" s="58"/>
      <c r="G13" s="57">
        <v>106596746578.08</v>
      </c>
      <c r="H13" s="170"/>
      <c r="I13" s="57">
        <v>0</v>
      </c>
      <c r="J13" s="57">
        <v>0</v>
      </c>
      <c r="K13" s="176"/>
      <c r="L13" s="57">
        <v>0</v>
      </c>
      <c r="M13" s="57">
        <v>0</v>
      </c>
      <c r="N13" s="176"/>
      <c r="O13" s="57">
        <v>40619240</v>
      </c>
      <c r="P13" s="168"/>
      <c r="Q13" s="58">
        <v>2688</v>
      </c>
      <c r="R13" s="168"/>
      <c r="S13" s="57">
        <v>88242697067</v>
      </c>
      <c r="T13" s="58"/>
      <c r="U13" s="177">
        <v>108534869243.136</v>
      </c>
      <c r="V13" s="170"/>
      <c r="W13" s="61">
        <v>5.357921658931783E-2</v>
      </c>
      <c r="X13" s="111"/>
      <c r="Y13" s="201"/>
      <c r="Z13" s="199"/>
    </row>
    <row r="14" spans="1:26" x14ac:dyDescent="0.4">
      <c r="A14" s="168" t="s">
        <v>79</v>
      </c>
      <c r="B14" s="168"/>
      <c r="C14" s="57">
        <v>35300000</v>
      </c>
      <c r="D14" s="58"/>
      <c r="E14" s="57">
        <v>82037897589</v>
      </c>
      <c r="F14" s="58"/>
      <c r="G14" s="57">
        <v>111550998735</v>
      </c>
      <c r="H14" s="170"/>
      <c r="I14" s="57">
        <v>0</v>
      </c>
      <c r="J14" s="57">
        <v>0</v>
      </c>
      <c r="K14" s="176"/>
      <c r="L14" s="57">
        <v>0</v>
      </c>
      <c r="M14" s="57">
        <v>0</v>
      </c>
      <c r="N14" s="176"/>
      <c r="O14" s="57">
        <v>35300000</v>
      </c>
      <c r="P14" s="168"/>
      <c r="Q14" s="58">
        <v>2975</v>
      </c>
      <c r="R14" s="168"/>
      <c r="S14" s="57">
        <v>82037897589</v>
      </c>
      <c r="T14" s="58"/>
      <c r="U14" s="177">
        <v>104392645875</v>
      </c>
      <c r="V14" s="170"/>
      <c r="W14" s="61">
        <v>5.1534370683570099E-2</v>
      </c>
      <c r="X14" s="111"/>
      <c r="Y14" s="199"/>
      <c r="Z14" s="199"/>
    </row>
    <row r="15" spans="1:26" ht="31.5" x14ac:dyDescent="0.4">
      <c r="A15" s="168" t="s">
        <v>81</v>
      </c>
      <c r="B15" s="168"/>
      <c r="C15" s="57">
        <v>8300000</v>
      </c>
      <c r="D15" s="58"/>
      <c r="E15" s="57">
        <v>115136631721</v>
      </c>
      <c r="F15" s="58"/>
      <c r="G15" s="57">
        <v>98099812350</v>
      </c>
      <c r="H15" s="170"/>
      <c r="I15" s="57">
        <v>0</v>
      </c>
      <c r="J15" s="57">
        <v>0</v>
      </c>
      <c r="K15" s="176"/>
      <c r="L15" s="57">
        <v>0</v>
      </c>
      <c r="M15" s="57">
        <v>0</v>
      </c>
      <c r="N15" s="176"/>
      <c r="O15" s="57">
        <v>8300000</v>
      </c>
      <c r="P15" s="168"/>
      <c r="Q15" s="58">
        <v>11240</v>
      </c>
      <c r="R15" s="168"/>
      <c r="S15" s="57">
        <v>115136631721</v>
      </c>
      <c r="T15" s="58"/>
      <c r="U15" s="177">
        <v>92736912600</v>
      </c>
      <c r="V15" s="170"/>
      <c r="W15" s="61">
        <v>4.5780412881773244E-2</v>
      </c>
      <c r="X15" s="111"/>
      <c r="Y15" s="199"/>
      <c r="Z15" s="199"/>
    </row>
    <row r="16" spans="1:26" x14ac:dyDescent="0.4">
      <c r="A16" s="168" t="s">
        <v>87</v>
      </c>
      <c r="B16" s="168"/>
      <c r="C16" s="57">
        <v>15542775</v>
      </c>
      <c r="D16" s="58"/>
      <c r="E16" s="57">
        <v>79102257139</v>
      </c>
      <c r="F16" s="58"/>
      <c r="G16" s="57">
        <v>84513116323.462494</v>
      </c>
      <c r="H16" s="170"/>
      <c r="I16" s="57">
        <v>0</v>
      </c>
      <c r="J16" s="57">
        <v>0</v>
      </c>
      <c r="K16" s="176"/>
      <c r="L16" s="57">
        <v>0</v>
      </c>
      <c r="M16" s="57">
        <v>0</v>
      </c>
      <c r="N16" s="176"/>
      <c r="O16" s="57">
        <v>15542775</v>
      </c>
      <c r="P16" s="168"/>
      <c r="Q16" s="58">
        <v>5690</v>
      </c>
      <c r="R16" s="168"/>
      <c r="S16" s="57">
        <v>79102257139</v>
      </c>
      <c r="T16" s="58"/>
      <c r="U16" s="177">
        <v>87912181330.987503</v>
      </c>
      <c r="V16" s="170"/>
      <c r="W16" s="61">
        <v>4.3398640798291199E-2</v>
      </c>
      <c r="X16" s="111"/>
      <c r="Y16" s="199"/>
      <c r="Z16" s="199"/>
    </row>
    <row r="17" spans="1:26" x14ac:dyDescent="0.4">
      <c r="A17" s="168" t="s">
        <v>86</v>
      </c>
      <c r="B17" s="168"/>
      <c r="C17" s="57">
        <v>16979433</v>
      </c>
      <c r="D17" s="58"/>
      <c r="E17" s="57">
        <v>69695119837</v>
      </c>
      <c r="F17" s="58"/>
      <c r="G17" s="57">
        <v>81455184333.234894</v>
      </c>
      <c r="H17" s="170"/>
      <c r="I17" s="57">
        <v>0</v>
      </c>
      <c r="J17" s="57">
        <v>0</v>
      </c>
      <c r="K17" s="176"/>
      <c r="L17" s="57">
        <v>0</v>
      </c>
      <c r="M17" s="57">
        <v>0</v>
      </c>
      <c r="N17" s="176"/>
      <c r="O17" s="57">
        <v>16979433</v>
      </c>
      <c r="P17" s="168"/>
      <c r="Q17" s="58">
        <v>5000</v>
      </c>
      <c r="R17" s="168"/>
      <c r="S17" s="57">
        <v>69695119837</v>
      </c>
      <c r="T17" s="58">
        <v>0</v>
      </c>
      <c r="U17" s="177">
        <v>84392026868.25</v>
      </c>
      <c r="V17" s="170"/>
      <c r="W17" s="61">
        <v>4.166088481533281E-2</v>
      </c>
      <c r="X17" s="111"/>
      <c r="Y17" s="199"/>
      <c r="Z17" s="199"/>
    </row>
    <row r="18" spans="1:26" x14ac:dyDescent="0.4">
      <c r="A18" s="168" t="s">
        <v>82</v>
      </c>
      <c r="B18" s="168"/>
      <c r="C18" s="57">
        <v>34593592</v>
      </c>
      <c r="D18" s="58"/>
      <c r="E18" s="57">
        <v>102524168450</v>
      </c>
      <c r="F18" s="58"/>
      <c r="G18" s="57">
        <v>103232055903.05499</v>
      </c>
      <c r="H18" s="170"/>
      <c r="I18" s="57">
        <v>0</v>
      </c>
      <c r="J18" s="57">
        <v>0</v>
      </c>
      <c r="K18" s="176"/>
      <c r="L18" s="57">
        <v>0</v>
      </c>
      <c r="M18" s="57">
        <v>0</v>
      </c>
      <c r="N18" s="176"/>
      <c r="O18" s="57">
        <v>34593592</v>
      </c>
      <c r="P18" s="168"/>
      <c r="Q18" s="58">
        <v>2445</v>
      </c>
      <c r="R18" s="168"/>
      <c r="S18" s="57">
        <v>102524168450</v>
      </c>
      <c r="T18" s="58"/>
      <c r="U18" s="177">
        <v>84078073511.981995</v>
      </c>
      <c r="V18" s="170"/>
      <c r="W18" s="61">
        <v>4.1505898910878969E-2</v>
      </c>
      <c r="X18" s="111"/>
      <c r="Y18" s="199"/>
      <c r="Z18" s="199"/>
    </row>
    <row r="19" spans="1:26" x14ac:dyDescent="0.4">
      <c r="A19" s="168" t="s">
        <v>88</v>
      </c>
      <c r="B19" s="168"/>
      <c r="C19" s="57">
        <v>3110000</v>
      </c>
      <c r="D19" s="58"/>
      <c r="E19" s="57">
        <v>69242185735</v>
      </c>
      <c r="F19" s="58"/>
      <c r="G19" s="57">
        <v>72186419925</v>
      </c>
      <c r="H19" s="170"/>
      <c r="I19" s="57">
        <v>0</v>
      </c>
      <c r="J19" s="57">
        <v>0</v>
      </c>
      <c r="K19" s="176"/>
      <c r="L19" s="57">
        <v>0</v>
      </c>
      <c r="M19" s="57">
        <v>0</v>
      </c>
      <c r="N19" s="176"/>
      <c r="O19" s="57">
        <v>3110000</v>
      </c>
      <c r="P19" s="168"/>
      <c r="Q19" s="58">
        <v>24700</v>
      </c>
      <c r="R19" s="168"/>
      <c r="S19" s="57">
        <v>69242185735</v>
      </c>
      <c r="T19" s="58"/>
      <c r="U19" s="177">
        <v>76359938850</v>
      </c>
      <c r="V19" s="170"/>
      <c r="W19" s="61">
        <v>3.7695772159876254E-2</v>
      </c>
      <c r="X19" s="111"/>
      <c r="Y19" s="199"/>
      <c r="Z19" s="199"/>
    </row>
    <row r="20" spans="1:26" ht="31.5" x14ac:dyDescent="0.4">
      <c r="A20" s="168" t="s">
        <v>89</v>
      </c>
      <c r="B20" s="168"/>
      <c r="C20" s="57">
        <v>9350000</v>
      </c>
      <c r="D20" s="58"/>
      <c r="E20" s="57">
        <v>53094976691</v>
      </c>
      <c r="F20" s="58"/>
      <c r="G20" s="57">
        <v>49260147750</v>
      </c>
      <c r="H20" s="170"/>
      <c r="I20" s="57">
        <v>0</v>
      </c>
      <c r="J20" s="57">
        <v>0</v>
      </c>
      <c r="K20" s="176"/>
      <c r="L20" s="57">
        <v>0</v>
      </c>
      <c r="M20" s="57">
        <v>0</v>
      </c>
      <c r="N20" s="176"/>
      <c r="O20" s="57">
        <v>9350000</v>
      </c>
      <c r="P20" s="168"/>
      <c r="Q20" s="58">
        <v>4840</v>
      </c>
      <c r="R20" s="168"/>
      <c r="S20" s="57">
        <v>53094976691</v>
      </c>
      <c r="T20" s="58"/>
      <c r="U20" s="177">
        <v>44984738700</v>
      </c>
      <c r="V20" s="170"/>
      <c r="W20" s="61">
        <v>2.2207121774126037E-2</v>
      </c>
      <c r="X20" s="111"/>
      <c r="Y20" s="199"/>
      <c r="Z20" s="199"/>
    </row>
    <row r="21" spans="1:26" x14ac:dyDescent="0.4">
      <c r="A21" s="168" t="s">
        <v>92</v>
      </c>
      <c r="B21" s="168"/>
      <c r="C21" s="57">
        <v>90483407</v>
      </c>
      <c r="D21" s="58"/>
      <c r="E21" s="57">
        <v>40200335506</v>
      </c>
      <c r="F21" s="58"/>
      <c r="G21" s="57">
        <v>42454054503.781197</v>
      </c>
      <c r="H21" s="170"/>
      <c r="I21" s="57">
        <v>0</v>
      </c>
      <c r="J21" s="57">
        <v>0</v>
      </c>
      <c r="K21" s="176"/>
      <c r="L21" s="57">
        <v>1</v>
      </c>
      <c r="M21" s="57">
        <v>444</v>
      </c>
      <c r="N21" s="176"/>
      <c r="O21" s="57">
        <v>90483406</v>
      </c>
      <c r="P21" s="168"/>
      <c r="Q21" s="58">
        <v>495</v>
      </c>
      <c r="R21" s="168"/>
      <c r="S21" s="57">
        <v>40200335062</v>
      </c>
      <c r="T21" s="58"/>
      <c r="U21" s="177">
        <v>44522789718.4785</v>
      </c>
      <c r="V21" s="170"/>
      <c r="W21" s="61">
        <v>2.1979076495159431E-2</v>
      </c>
      <c r="X21" s="111"/>
      <c r="Y21" s="199"/>
      <c r="Z21" s="199"/>
    </row>
    <row r="22" spans="1:26" x14ac:dyDescent="0.4">
      <c r="A22" s="168" t="s">
        <v>94</v>
      </c>
      <c r="B22" s="168"/>
      <c r="C22" s="57">
        <v>268092</v>
      </c>
      <c r="D22" s="58"/>
      <c r="E22" s="57">
        <v>49234660092</v>
      </c>
      <c r="F22" s="58"/>
      <c r="G22" s="57">
        <v>41874650449.038002</v>
      </c>
      <c r="H22" s="170"/>
      <c r="I22" s="57">
        <v>0</v>
      </c>
      <c r="J22" s="57">
        <v>0</v>
      </c>
      <c r="K22" s="176"/>
      <c r="L22" s="57">
        <v>0</v>
      </c>
      <c r="M22" s="57">
        <v>0</v>
      </c>
      <c r="N22" s="176"/>
      <c r="O22" s="57">
        <v>268092</v>
      </c>
      <c r="P22" s="168"/>
      <c r="Q22" s="58">
        <v>157550</v>
      </c>
      <c r="R22" s="168"/>
      <c r="S22" s="57">
        <v>49234660092</v>
      </c>
      <c r="T22" s="58"/>
      <c r="U22" s="177">
        <v>41986579127.129997</v>
      </c>
      <c r="V22" s="170"/>
      <c r="W22" s="61">
        <v>2.072705327407302E-2</v>
      </c>
      <c r="X22" s="111"/>
      <c r="Y22" s="199"/>
      <c r="Z22" s="199"/>
    </row>
    <row r="23" spans="1:26" x14ac:dyDescent="0.4">
      <c r="A23" s="168" t="s">
        <v>91</v>
      </c>
      <c r="B23" s="168"/>
      <c r="C23" s="57">
        <v>2109652</v>
      </c>
      <c r="D23" s="58"/>
      <c r="E23" s="57">
        <v>42467589291</v>
      </c>
      <c r="F23" s="58"/>
      <c r="G23" s="57">
        <v>41941991412</v>
      </c>
      <c r="H23" s="170"/>
      <c r="I23" s="57">
        <v>0</v>
      </c>
      <c r="J23" s="57">
        <v>0</v>
      </c>
      <c r="K23" s="176"/>
      <c r="L23" s="57">
        <v>0</v>
      </c>
      <c r="M23" s="57">
        <v>0</v>
      </c>
      <c r="N23" s="176"/>
      <c r="O23" s="57">
        <v>2109652</v>
      </c>
      <c r="P23" s="168"/>
      <c r="Q23" s="58">
        <v>19430</v>
      </c>
      <c r="R23" s="168"/>
      <c r="S23" s="57">
        <v>42467589291</v>
      </c>
      <c r="T23" s="58"/>
      <c r="U23" s="177">
        <v>40746644656.758003</v>
      </c>
      <c r="V23" s="170"/>
      <c r="W23" s="61">
        <v>2.0114948445386145E-2</v>
      </c>
      <c r="X23" s="111"/>
      <c r="Y23" s="199"/>
      <c r="Z23" s="199"/>
    </row>
    <row r="24" spans="1:26" x14ac:dyDescent="0.4">
      <c r="A24" s="168" t="s">
        <v>90</v>
      </c>
      <c r="B24" s="168"/>
      <c r="C24" s="57">
        <v>3774025</v>
      </c>
      <c r="D24" s="58"/>
      <c r="E24" s="57">
        <v>33809716071</v>
      </c>
      <c r="F24" s="58"/>
      <c r="G24" s="57">
        <v>38115946640.699997</v>
      </c>
      <c r="H24" s="170"/>
      <c r="I24" s="57">
        <v>0</v>
      </c>
      <c r="J24" s="57">
        <v>0</v>
      </c>
      <c r="K24" s="176"/>
      <c r="L24" s="57">
        <v>0</v>
      </c>
      <c r="M24" s="57">
        <v>0</v>
      </c>
      <c r="N24" s="176"/>
      <c r="O24" s="57">
        <v>3774025</v>
      </c>
      <c r="P24" s="168"/>
      <c r="Q24" s="58">
        <v>9680</v>
      </c>
      <c r="R24" s="168"/>
      <c r="S24" s="57">
        <v>33809716071</v>
      </c>
      <c r="T24" s="58"/>
      <c r="U24" s="177">
        <v>36315193256.099998</v>
      </c>
      <c r="V24" s="170"/>
      <c r="W24" s="61">
        <v>1.7927322514138186E-2</v>
      </c>
      <c r="X24" s="111"/>
      <c r="Y24" s="199"/>
      <c r="Z24" s="199"/>
    </row>
    <row r="25" spans="1:26" x14ac:dyDescent="0.4">
      <c r="A25" s="168" t="s">
        <v>96</v>
      </c>
      <c r="B25" s="168"/>
      <c r="C25" s="57">
        <v>6905730</v>
      </c>
      <c r="D25" s="58"/>
      <c r="E25" s="57">
        <v>28743029635</v>
      </c>
      <c r="F25" s="58"/>
      <c r="G25" s="57">
        <v>34522279118.788498</v>
      </c>
      <c r="H25" s="170"/>
      <c r="I25" s="57">
        <v>0</v>
      </c>
      <c r="J25" s="57">
        <v>0</v>
      </c>
      <c r="K25" s="176"/>
      <c r="L25" s="57">
        <v>1</v>
      </c>
      <c r="M25" s="57">
        <v>4162</v>
      </c>
      <c r="N25" s="176"/>
      <c r="O25" s="57">
        <v>6905729</v>
      </c>
      <c r="P25" s="168"/>
      <c r="Q25" s="58">
        <v>5270</v>
      </c>
      <c r="R25" s="168"/>
      <c r="S25" s="57">
        <v>28743025473</v>
      </c>
      <c r="T25" s="58"/>
      <c r="U25" s="177">
        <v>36176652338.611496</v>
      </c>
      <c r="V25" s="170"/>
      <c r="W25" s="61">
        <v>1.7858930541343059E-2</v>
      </c>
      <c r="X25" s="111"/>
      <c r="Y25" s="199"/>
      <c r="Z25" s="199"/>
    </row>
    <row r="26" spans="1:26" x14ac:dyDescent="0.4">
      <c r="A26" s="168" t="s">
        <v>104</v>
      </c>
      <c r="B26" s="168"/>
      <c r="C26" s="57">
        <v>518193</v>
      </c>
      <c r="D26" s="58"/>
      <c r="E26" s="57">
        <v>20475631377</v>
      </c>
      <c r="F26" s="58"/>
      <c r="G26" s="57">
        <v>23051161386.337502</v>
      </c>
      <c r="H26" s="170"/>
      <c r="I26" s="57">
        <v>0</v>
      </c>
      <c r="J26" s="57">
        <v>0</v>
      </c>
      <c r="K26" s="176"/>
      <c r="L26" s="57">
        <v>0</v>
      </c>
      <c r="M26" s="57">
        <v>0</v>
      </c>
      <c r="N26" s="176"/>
      <c r="O26" s="57">
        <v>518193</v>
      </c>
      <c r="P26" s="168"/>
      <c r="Q26" s="58">
        <v>61500</v>
      </c>
      <c r="R26" s="168"/>
      <c r="S26" s="57">
        <v>20475631377</v>
      </c>
      <c r="T26" s="58"/>
      <c r="U26" s="177">
        <v>31679249726.474998</v>
      </c>
      <c r="V26" s="170"/>
      <c r="W26" s="61">
        <v>1.5638747200031625E-2</v>
      </c>
      <c r="X26" s="111"/>
      <c r="Y26" s="199"/>
      <c r="Z26" s="199"/>
    </row>
    <row r="27" spans="1:26" x14ac:dyDescent="0.4">
      <c r="A27" s="168" t="s">
        <v>100</v>
      </c>
      <c r="B27" s="168"/>
      <c r="C27" s="57">
        <v>450000</v>
      </c>
      <c r="D27" s="58"/>
      <c r="E27" s="57">
        <v>22143410488</v>
      </c>
      <c r="F27" s="58"/>
      <c r="G27" s="57">
        <v>26119160775</v>
      </c>
      <c r="H27" s="170"/>
      <c r="I27" s="57">
        <v>0</v>
      </c>
      <c r="J27" s="57">
        <v>0</v>
      </c>
      <c r="K27" s="176"/>
      <c r="L27" s="57">
        <v>0</v>
      </c>
      <c r="M27" s="57">
        <v>0</v>
      </c>
      <c r="N27" s="176"/>
      <c r="O27" s="57">
        <v>450000</v>
      </c>
      <c r="P27" s="168"/>
      <c r="Q27" s="58">
        <v>68880</v>
      </c>
      <c r="R27" s="168"/>
      <c r="S27" s="57">
        <v>22143410488</v>
      </c>
      <c r="T27" s="58"/>
      <c r="U27" s="177">
        <v>30811573800</v>
      </c>
      <c r="V27" s="170"/>
      <c r="W27" s="61">
        <v>1.5210411157263681E-2</v>
      </c>
      <c r="X27" s="111"/>
      <c r="Y27" s="199"/>
      <c r="Z27" s="199"/>
    </row>
    <row r="28" spans="1:26" ht="31.5" x14ac:dyDescent="0.4">
      <c r="A28" s="168" t="s">
        <v>97</v>
      </c>
      <c r="B28" s="168"/>
      <c r="C28" s="57">
        <v>3677222</v>
      </c>
      <c r="D28" s="58"/>
      <c r="E28" s="57">
        <v>20067535974</v>
      </c>
      <c r="F28" s="58"/>
      <c r="G28" s="57">
        <v>26790005395.773899</v>
      </c>
      <c r="H28" s="170"/>
      <c r="I28" s="57">
        <v>0</v>
      </c>
      <c r="J28" s="57">
        <v>0</v>
      </c>
      <c r="K28" s="176"/>
      <c r="L28" s="57">
        <v>1</v>
      </c>
      <c r="M28" s="57">
        <v>5457</v>
      </c>
      <c r="N28" s="176"/>
      <c r="O28" s="57">
        <v>3677221</v>
      </c>
      <c r="P28" s="168"/>
      <c r="Q28" s="58">
        <v>7840</v>
      </c>
      <c r="R28" s="168"/>
      <c r="S28" s="57">
        <v>20067530517</v>
      </c>
      <c r="T28" s="58"/>
      <c r="U28" s="177">
        <v>28657877634.792</v>
      </c>
      <c r="V28" s="170"/>
      <c r="W28" s="61">
        <v>1.4147219630817351E-2</v>
      </c>
      <c r="X28" s="111"/>
      <c r="Y28" s="199"/>
      <c r="Z28" s="199"/>
    </row>
    <row r="29" spans="1:26" x14ac:dyDescent="0.4">
      <c r="A29" s="168" t="s">
        <v>102</v>
      </c>
      <c r="B29" s="168"/>
      <c r="C29" s="57">
        <v>2446789</v>
      </c>
      <c r="D29" s="58"/>
      <c r="E29" s="57">
        <v>26748125253</v>
      </c>
      <c r="F29" s="58"/>
      <c r="G29" s="57">
        <v>26049189784.369499</v>
      </c>
      <c r="H29" s="170"/>
      <c r="I29" s="57">
        <v>0</v>
      </c>
      <c r="J29" s="57">
        <v>0</v>
      </c>
      <c r="K29" s="176"/>
      <c r="L29" s="57">
        <v>0</v>
      </c>
      <c r="M29" s="57">
        <v>0</v>
      </c>
      <c r="N29" s="176"/>
      <c r="O29" s="57">
        <v>2446789</v>
      </c>
      <c r="P29" s="168"/>
      <c r="Q29" s="58">
        <v>10740</v>
      </c>
      <c r="R29" s="168"/>
      <c r="S29" s="57">
        <v>26748125253</v>
      </c>
      <c r="T29" s="58"/>
      <c r="U29" s="177">
        <v>26122156702.533001</v>
      </c>
      <c r="V29" s="170"/>
      <c r="W29" s="61">
        <v>1.2895438134354507E-2</v>
      </c>
      <c r="X29" s="111"/>
      <c r="Z29" s="199"/>
    </row>
    <row r="30" spans="1:26" x14ac:dyDescent="0.4">
      <c r="A30" s="168" t="s">
        <v>98</v>
      </c>
      <c r="B30" s="168"/>
      <c r="C30" s="57">
        <v>1987140</v>
      </c>
      <c r="D30" s="58"/>
      <c r="E30" s="57">
        <v>26423799979</v>
      </c>
      <c r="F30" s="58"/>
      <c r="G30" s="57">
        <v>24316146324.27</v>
      </c>
      <c r="H30" s="170"/>
      <c r="I30" s="57">
        <v>0</v>
      </c>
      <c r="J30" s="57">
        <v>0</v>
      </c>
      <c r="K30" s="176"/>
      <c r="L30" s="57">
        <v>0</v>
      </c>
      <c r="M30" s="57">
        <v>0</v>
      </c>
      <c r="N30" s="176"/>
      <c r="O30" s="57">
        <v>1987140</v>
      </c>
      <c r="P30" s="168"/>
      <c r="Q30" s="58">
        <v>12630</v>
      </c>
      <c r="R30" s="168"/>
      <c r="S30" s="57">
        <v>26423799979</v>
      </c>
      <c r="T30" s="58"/>
      <c r="U30" s="177">
        <v>24948247609.709999</v>
      </c>
      <c r="V30" s="170"/>
      <c r="W30" s="61">
        <v>1.2315927328480376E-2</v>
      </c>
      <c r="X30" s="111"/>
      <c r="Y30" s="199"/>
      <c r="Z30" s="199"/>
    </row>
    <row r="31" spans="1:26" ht="31.5" x14ac:dyDescent="0.4">
      <c r="A31" s="168" t="s">
        <v>103</v>
      </c>
      <c r="B31" s="168"/>
      <c r="C31" s="57">
        <v>52551677</v>
      </c>
      <c r="D31" s="58"/>
      <c r="E31" s="57">
        <v>22862732845</v>
      </c>
      <c r="F31" s="58"/>
      <c r="G31" s="57">
        <v>22410528649.8736</v>
      </c>
      <c r="H31" s="170"/>
      <c r="I31" s="57">
        <v>0</v>
      </c>
      <c r="J31" s="57">
        <v>0</v>
      </c>
      <c r="K31" s="176"/>
      <c r="L31" s="57">
        <v>0</v>
      </c>
      <c r="M31" s="57">
        <v>0</v>
      </c>
      <c r="N31" s="176"/>
      <c r="O31" s="57">
        <v>52551677</v>
      </c>
      <c r="P31" s="168"/>
      <c r="Q31" s="58">
        <v>429</v>
      </c>
      <c r="R31" s="168"/>
      <c r="S31" s="57">
        <v>22862732845</v>
      </c>
      <c r="T31" s="58"/>
      <c r="U31" s="177">
        <v>22410528649.87365</v>
      </c>
      <c r="V31" s="170"/>
      <c r="W31" s="61">
        <v>1.1063159487692757E-2</v>
      </c>
      <c r="X31" s="111"/>
      <c r="Y31" s="199"/>
      <c r="Z31" s="199"/>
    </row>
    <row r="32" spans="1:26" x14ac:dyDescent="0.4">
      <c r="A32" s="168" t="s">
        <v>107</v>
      </c>
      <c r="B32" s="168"/>
      <c r="C32" s="57">
        <v>3189423</v>
      </c>
      <c r="D32" s="58"/>
      <c r="E32" s="57">
        <v>18148922371</v>
      </c>
      <c r="F32" s="58"/>
      <c r="G32" s="57">
        <v>20798125321.464001</v>
      </c>
      <c r="H32" s="170"/>
      <c r="I32" s="57">
        <v>0</v>
      </c>
      <c r="J32" s="57">
        <v>0</v>
      </c>
      <c r="K32" s="176"/>
      <c r="L32" s="57">
        <v>0</v>
      </c>
      <c r="M32" s="57">
        <v>0</v>
      </c>
      <c r="N32" s="176"/>
      <c r="O32" s="57">
        <v>3189423</v>
      </c>
      <c r="P32" s="168"/>
      <c r="Q32" s="58">
        <v>7040</v>
      </c>
      <c r="R32" s="168"/>
      <c r="S32" s="57">
        <v>18148922371</v>
      </c>
      <c r="T32" s="58"/>
      <c r="U32" s="177">
        <v>22319939369.375999</v>
      </c>
      <c r="V32" s="170"/>
      <c r="W32" s="61">
        <v>1.1018439272758135E-2</v>
      </c>
      <c r="X32" s="111"/>
      <c r="Y32" s="199"/>
      <c r="Z32" s="199"/>
    </row>
    <row r="33" spans="1:26" ht="31.5" x14ac:dyDescent="0.4">
      <c r="A33" s="168" t="s">
        <v>101</v>
      </c>
      <c r="B33" s="168"/>
      <c r="C33" s="57">
        <v>18800000</v>
      </c>
      <c r="D33" s="58"/>
      <c r="E33" s="57">
        <v>24595549683</v>
      </c>
      <c r="F33" s="58"/>
      <c r="G33" s="57">
        <v>21715618680</v>
      </c>
      <c r="H33" s="170"/>
      <c r="I33" s="57">
        <v>0</v>
      </c>
      <c r="J33" s="57">
        <v>0</v>
      </c>
      <c r="K33" s="176"/>
      <c r="L33" s="57">
        <v>0</v>
      </c>
      <c r="M33" s="57">
        <v>0</v>
      </c>
      <c r="N33" s="176"/>
      <c r="O33" s="57">
        <v>18800000</v>
      </c>
      <c r="P33" s="168"/>
      <c r="Q33" s="58">
        <v>1127</v>
      </c>
      <c r="R33" s="168"/>
      <c r="S33" s="57">
        <v>24595549683</v>
      </c>
      <c r="T33" s="58"/>
      <c r="U33" s="177">
        <v>21061533780</v>
      </c>
      <c r="V33" s="170"/>
      <c r="W33" s="61">
        <v>1.0397216009667053E-2</v>
      </c>
      <c r="X33" s="111"/>
      <c r="Y33" s="199"/>
      <c r="Z33" s="199"/>
    </row>
    <row r="34" spans="1:26" x14ac:dyDescent="0.4">
      <c r="A34" s="168" t="s">
        <v>108</v>
      </c>
      <c r="B34" s="168"/>
      <c r="C34" s="57">
        <v>3997338</v>
      </c>
      <c r="D34" s="58"/>
      <c r="E34" s="57">
        <v>23809841752</v>
      </c>
      <c r="F34" s="58"/>
      <c r="G34" s="57">
        <v>17177673245.564699</v>
      </c>
      <c r="H34" s="170"/>
      <c r="I34" s="57">
        <v>0</v>
      </c>
      <c r="J34" s="57">
        <v>0</v>
      </c>
      <c r="K34" s="176"/>
      <c r="L34" s="57">
        <v>0</v>
      </c>
      <c r="M34" s="57">
        <v>0</v>
      </c>
      <c r="N34" s="176"/>
      <c r="O34" s="57">
        <v>3997338</v>
      </c>
      <c r="P34" s="168"/>
      <c r="Q34" s="58">
        <v>4147</v>
      </c>
      <c r="R34" s="168"/>
      <c r="S34" s="57">
        <v>23809841752</v>
      </c>
      <c r="T34" s="58"/>
      <c r="U34" s="177">
        <v>16478327769.918301</v>
      </c>
      <c r="V34" s="170"/>
      <c r="W34" s="61">
        <v>8.1346750474853482E-3</v>
      </c>
      <c r="X34" s="111"/>
      <c r="Y34" s="199"/>
      <c r="Z34" s="199"/>
    </row>
    <row r="35" spans="1:26" x14ac:dyDescent="0.4">
      <c r="A35" s="168" t="s">
        <v>111</v>
      </c>
      <c r="B35" s="168"/>
      <c r="C35" s="57">
        <v>150000</v>
      </c>
      <c r="D35" s="58"/>
      <c r="E35" s="57">
        <v>11479563930</v>
      </c>
      <c r="F35" s="58"/>
      <c r="G35" s="57">
        <v>14388873750</v>
      </c>
      <c r="H35" s="170"/>
      <c r="I35" s="57">
        <v>0</v>
      </c>
      <c r="J35" s="57">
        <v>0</v>
      </c>
      <c r="K35" s="176"/>
      <c r="L35" s="57">
        <v>0</v>
      </c>
      <c r="M35" s="57">
        <v>0</v>
      </c>
      <c r="N35" s="176"/>
      <c r="O35" s="57">
        <v>150000</v>
      </c>
      <c r="P35" s="168"/>
      <c r="Q35" s="58">
        <v>102800</v>
      </c>
      <c r="R35" s="168"/>
      <c r="S35" s="57">
        <v>11479563930</v>
      </c>
      <c r="T35" s="58"/>
      <c r="U35" s="177">
        <v>15328251000</v>
      </c>
      <c r="V35" s="170"/>
      <c r="W35" s="61">
        <v>7.566929282649567E-3</v>
      </c>
      <c r="X35" s="111"/>
      <c r="Y35" s="199"/>
      <c r="Z35" s="199"/>
    </row>
    <row r="36" spans="1:26" x14ac:dyDescent="0.4">
      <c r="A36" s="168" t="s">
        <v>109</v>
      </c>
      <c r="B36" s="168"/>
      <c r="C36" s="57">
        <v>3503030</v>
      </c>
      <c r="D36" s="58"/>
      <c r="E36" s="57">
        <v>23822960230</v>
      </c>
      <c r="F36" s="58"/>
      <c r="G36" s="57">
        <v>14795812441.9035</v>
      </c>
      <c r="H36" s="170"/>
      <c r="I36" s="57">
        <v>0</v>
      </c>
      <c r="J36" s="57">
        <v>0</v>
      </c>
      <c r="K36" s="176"/>
      <c r="L36" s="57">
        <v>0</v>
      </c>
      <c r="M36" s="57">
        <v>0</v>
      </c>
      <c r="N36" s="176"/>
      <c r="O36" s="57">
        <v>3503030</v>
      </c>
      <c r="P36" s="168"/>
      <c r="Q36" s="58">
        <v>4395</v>
      </c>
      <c r="R36" s="168"/>
      <c r="S36" s="57">
        <v>23822960230</v>
      </c>
      <c r="T36" s="58"/>
      <c r="U36" s="177">
        <v>15304211739.7425</v>
      </c>
      <c r="V36" s="170"/>
      <c r="W36" s="61">
        <v>7.5550620851215708E-3</v>
      </c>
      <c r="X36" s="111"/>
      <c r="Y36" s="202"/>
      <c r="Z36" s="199"/>
    </row>
    <row r="37" spans="1:26" x14ac:dyDescent="0.4">
      <c r="A37" s="168" t="s">
        <v>110</v>
      </c>
      <c r="B37" s="168"/>
      <c r="C37" s="57">
        <v>484000</v>
      </c>
      <c r="D37" s="58"/>
      <c r="E37" s="57">
        <v>11067572433</v>
      </c>
      <c r="F37" s="58"/>
      <c r="G37" s="57">
        <v>13634946468</v>
      </c>
      <c r="H37" s="170"/>
      <c r="I37" s="57">
        <v>0</v>
      </c>
      <c r="J37" s="57">
        <v>0</v>
      </c>
      <c r="K37" s="176"/>
      <c r="L37" s="57">
        <v>0</v>
      </c>
      <c r="M37" s="57">
        <v>0</v>
      </c>
      <c r="N37" s="176"/>
      <c r="O37" s="57">
        <v>484000</v>
      </c>
      <c r="P37" s="168"/>
      <c r="Q37" s="58">
        <v>29990</v>
      </c>
      <c r="R37" s="168"/>
      <c r="S37" s="57">
        <v>11067572433</v>
      </c>
      <c r="T37" s="58"/>
      <c r="U37" s="177">
        <v>14428794798</v>
      </c>
      <c r="V37" s="170"/>
      <c r="W37" s="61">
        <v>7.1229046203854533E-3</v>
      </c>
      <c r="X37" s="111"/>
      <c r="Y37" s="199"/>
      <c r="Z37" s="199"/>
    </row>
    <row r="38" spans="1:26" x14ac:dyDescent="0.4">
      <c r="A38" s="168" t="s">
        <v>95</v>
      </c>
      <c r="B38" s="168"/>
      <c r="C38" s="57">
        <v>8991184</v>
      </c>
      <c r="D38" s="58"/>
      <c r="E38" s="57">
        <v>11489567421</v>
      </c>
      <c r="F38" s="58"/>
      <c r="G38" s="57">
        <v>13335028191.1584</v>
      </c>
      <c r="H38" s="170"/>
      <c r="I38" s="57">
        <v>0</v>
      </c>
      <c r="J38" s="57">
        <v>0</v>
      </c>
      <c r="K38" s="176"/>
      <c r="L38" s="57">
        <v>0</v>
      </c>
      <c r="M38" s="57">
        <v>0</v>
      </c>
      <c r="N38" s="176"/>
      <c r="O38" s="57">
        <v>8991184</v>
      </c>
      <c r="P38" s="168"/>
      <c r="Q38" s="58">
        <v>1415</v>
      </c>
      <c r="R38" s="168"/>
      <c r="S38" s="57">
        <v>11489567421</v>
      </c>
      <c r="T38" s="58"/>
      <c r="U38" s="177">
        <v>12646826334.108</v>
      </c>
      <c r="V38" s="170"/>
      <c r="W38" s="61">
        <v>6.2432198246326663E-3</v>
      </c>
      <c r="X38" s="111"/>
      <c r="Y38" s="199"/>
      <c r="Z38" s="199"/>
    </row>
    <row r="39" spans="1:26" x14ac:dyDescent="0.4">
      <c r="A39" s="168" t="s">
        <v>112</v>
      </c>
      <c r="B39" s="168"/>
      <c r="C39" s="57">
        <v>3609142</v>
      </c>
      <c r="D39" s="58"/>
      <c r="E39" s="57">
        <v>11056843750</v>
      </c>
      <c r="F39" s="58"/>
      <c r="G39" s="57">
        <v>11659919716.575001</v>
      </c>
      <c r="H39" s="170"/>
      <c r="I39" s="57">
        <v>0</v>
      </c>
      <c r="J39" s="57">
        <v>0</v>
      </c>
      <c r="K39" s="176"/>
      <c r="L39" s="57">
        <v>0</v>
      </c>
      <c r="M39" s="57">
        <v>0</v>
      </c>
      <c r="N39" s="176"/>
      <c r="O39" s="57">
        <v>3609142</v>
      </c>
      <c r="P39" s="168"/>
      <c r="Q39" s="58">
        <v>3300</v>
      </c>
      <c r="R39" s="168"/>
      <c r="S39" s="57">
        <v>11056843750</v>
      </c>
      <c r="T39" s="58"/>
      <c r="U39" s="177">
        <v>11839303096.83</v>
      </c>
      <c r="V39" s="170"/>
      <c r="W39" s="61">
        <v>5.8445786991331641E-3</v>
      </c>
      <c r="X39" s="111"/>
      <c r="Y39" s="199"/>
      <c r="Z39" s="199"/>
    </row>
    <row r="40" spans="1:26" x14ac:dyDescent="0.4">
      <c r="A40" s="168" t="s">
        <v>117</v>
      </c>
      <c r="B40" s="168"/>
      <c r="C40" s="57">
        <v>3592254</v>
      </c>
      <c r="D40" s="58"/>
      <c r="E40" s="57">
        <v>11194314249</v>
      </c>
      <c r="F40" s="58"/>
      <c r="G40" s="57">
        <v>11366111322.3321</v>
      </c>
      <c r="H40" s="170"/>
      <c r="I40" s="57">
        <v>0</v>
      </c>
      <c r="J40" s="57">
        <v>0</v>
      </c>
      <c r="K40" s="176"/>
      <c r="L40" s="57">
        <v>0</v>
      </c>
      <c r="M40" s="57">
        <v>0</v>
      </c>
      <c r="N40" s="176"/>
      <c r="O40" s="57">
        <v>3592254</v>
      </c>
      <c r="P40" s="168"/>
      <c r="Q40" s="58">
        <v>2968</v>
      </c>
      <c r="R40" s="168"/>
      <c r="S40" s="57">
        <v>11194314249</v>
      </c>
      <c r="T40" s="58"/>
      <c r="U40" s="177">
        <v>10598372103.2616</v>
      </c>
      <c r="V40" s="170"/>
      <c r="W40" s="61">
        <v>5.2319819277872265E-3</v>
      </c>
      <c r="X40" s="111"/>
      <c r="Y40" s="199"/>
      <c r="Z40" s="199"/>
    </row>
    <row r="41" spans="1:26" x14ac:dyDescent="0.4">
      <c r="A41" s="168" t="s">
        <v>114</v>
      </c>
      <c r="B41" s="168"/>
      <c r="C41" s="57">
        <v>1018594</v>
      </c>
      <c r="D41" s="58"/>
      <c r="E41" s="57">
        <v>11194605836</v>
      </c>
      <c r="F41" s="58"/>
      <c r="G41" s="57">
        <v>11168243023.671</v>
      </c>
      <c r="H41" s="170"/>
      <c r="I41" s="57">
        <v>0</v>
      </c>
      <c r="J41" s="57">
        <v>0</v>
      </c>
      <c r="K41" s="176"/>
      <c r="L41" s="57">
        <v>0</v>
      </c>
      <c r="M41" s="57">
        <v>0</v>
      </c>
      <c r="N41" s="176"/>
      <c r="O41" s="57">
        <v>1018594</v>
      </c>
      <c r="P41" s="168"/>
      <c r="Q41" s="58">
        <v>10310</v>
      </c>
      <c r="R41" s="168"/>
      <c r="S41" s="57">
        <v>11194605836</v>
      </c>
      <c r="T41" s="58"/>
      <c r="U41" s="177">
        <v>10439219000.367001</v>
      </c>
      <c r="V41" s="170"/>
      <c r="W41" s="61">
        <v>5.1534145638578591E-3</v>
      </c>
      <c r="X41" s="111"/>
      <c r="Y41" s="203"/>
      <c r="Z41" s="199"/>
    </row>
    <row r="42" spans="1:26" ht="31.5" x14ac:dyDescent="0.4">
      <c r="A42" s="168" t="s">
        <v>113</v>
      </c>
      <c r="B42" s="168"/>
      <c r="C42" s="57">
        <v>6600000</v>
      </c>
      <c r="D42" s="58"/>
      <c r="E42" s="57">
        <v>10001672946</v>
      </c>
      <c r="F42" s="58"/>
      <c r="G42" s="57">
        <v>10313467560</v>
      </c>
      <c r="H42" s="170"/>
      <c r="I42" s="57">
        <v>0</v>
      </c>
      <c r="J42" s="57">
        <v>0</v>
      </c>
      <c r="K42" s="176"/>
      <c r="L42" s="57">
        <v>0</v>
      </c>
      <c r="M42" s="57">
        <v>0</v>
      </c>
      <c r="N42" s="176"/>
      <c r="O42" s="57">
        <v>6600000</v>
      </c>
      <c r="P42" s="168"/>
      <c r="Q42" s="58">
        <v>1533</v>
      </c>
      <c r="R42" s="168"/>
      <c r="S42" s="57">
        <v>10001672946</v>
      </c>
      <c r="T42" s="58"/>
      <c r="U42" s="177">
        <v>10057599090</v>
      </c>
      <c r="V42" s="170"/>
      <c r="W42" s="61">
        <v>4.9650244549929827E-3</v>
      </c>
      <c r="X42" s="111"/>
      <c r="Y42" s="199"/>
      <c r="Z42" s="199"/>
    </row>
    <row r="43" spans="1:26" ht="31.5" x14ac:dyDescent="0.4">
      <c r="A43" s="168" t="s">
        <v>126</v>
      </c>
      <c r="B43" s="168"/>
      <c r="C43" s="57">
        <v>2100000</v>
      </c>
      <c r="D43" s="58"/>
      <c r="E43" s="57">
        <v>7881796400</v>
      </c>
      <c r="F43" s="58"/>
      <c r="G43" s="57">
        <v>10521025200</v>
      </c>
      <c r="H43" s="170"/>
      <c r="I43" s="57">
        <v>0</v>
      </c>
      <c r="J43" s="57">
        <v>0</v>
      </c>
      <c r="K43" s="176"/>
      <c r="L43" s="57">
        <v>0</v>
      </c>
      <c r="M43" s="57">
        <v>0</v>
      </c>
      <c r="N43" s="176"/>
      <c r="O43" s="57">
        <v>2100000</v>
      </c>
      <c r="P43" s="168"/>
      <c r="Q43" s="58">
        <v>4566</v>
      </c>
      <c r="R43" s="168"/>
      <c r="S43" s="57">
        <v>7881796400</v>
      </c>
      <c r="T43" s="58"/>
      <c r="U43" s="177">
        <v>9531547830</v>
      </c>
      <c r="V43" s="170"/>
      <c r="W43" s="61">
        <v>4.705334508405554E-3</v>
      </c>
      <c r="X43" s="111"/>
      <c r="Y43" s="199"/>
      <c r="Z43" s="199"/>
    </row>
    <row r="44" spans="1:26" ht="31.5" x14ac:dyDescent="0.4">
      <c r="A44" s="168" t="s">
        <v>131</v>
      </c>
      <c r="B44" s="168"/>
      <c r="C44" s="57">
        <v>530000</v>
      </c>
      <c r="D44" s="58"/>
      <c r="E44" s="57">
        <v>7437828199</v>
      </c>
      <c r="F44" s="58"/>
      <c r="G44" s="57">
        <v>8297832375</v>
      </c>
      <c r="H44" s="170"/>
      <c r="I44" s="57">
        <v>0</v>
      </c>
      <c r="J44" s="57">
        <v>0</v>
      </c>
      <c r="K44" s="176"/>
      <c r="L44" s="57">
        <v>0</v>
      </c>
      <c r="M44" s="57">
        <v>0</v>
      </c>
      <c r="N44" s="176"/>
      <c r="O44" s="57">
        <v>530000</v>
      </c>
      <c r="P44" s="168"/>
      <c r="Q44" s="58">
        <v>17380</v>
      </c>
      <c r="R44" s="168"/>
      <c r="S44" s="57">
        <v>7437828199</v>
      </c>
      <c r="T44" s="58"/>
      <c r="U44" s="177">
        <v>9156592170</v>
      </c>
      <c r="V44" s="170"/>
      <c r="W44" s="61">
        <v>4.5202342668092229E-3</v>
      </c>
      <c r="X44" s="111"/>
      <c r="Y44" s="199"/>
      <c r="Z44" s="199"/>
    </row>
    <row r="45" spans="1:26" x14ac:dyDescent="0.4">
      <c r="A45" s="168" t="s">
        <v>132</v>
      </c>
      <c r="B45" s="168"/>
      <c r="C45" s="57">
        <v>52300</v>
      </c>
      <c r="D45" s="58"/>
      <c r="E45" s="57">
        <v>7438148081</v>
      </c>
      <c r="F45" s="58"/>
      <c r="G45" s="57">
        <v>7796242697.3999996</v>
      </c>
      <c r="H45" s="170"/>
      <c r="I45" s="57">
        <v>0</v>
      </c>
      <c r="J45" s="57">
        <v>0</v>
      </c>
      <c r="K45" s="176"/>
      <c r="L45" s="57">
        <v>0</v>
      </c>
      <c r="M45" s="57">
        <v>0</v>
      </c>
      <c r="N45" s="176"/>
      <c r="O45" s="57">
        <v>52300</v>
      </c>
      <c r="P45" s="168"/>
      <c r="Q45" s="58">
        <v>173470</v>
      </c>
      <c r="R45" s="168"/>
      <c r="S45" s="57">
        <v>7438148081</v>
      </c>
      <c r="T45" s="58"/>
      <c r="U45" s="177">
        <v>9018499738.0499992</v>
      </c>
      <c r="V45" s="170"/>
      <c r="W45" s="61">
        <v>4.4520636929430493E-3</v>
      </c>
      <c r="X45" s="111"/>
      <c r="Y45" s="204"/>
      <c r="Z45" s="199"/>
    </row>
    <row r="46" spans="1:26" x14ac:dyDescent="0.4">
      <c r="A46" s="168" t="s">
        <v>123</v>
      </c>
      <c r="B46" s="168"/>
      <c r="C46" s="57">
        <v>267500</v>
      </c>
      <c r="D46" s="58"/>
      <c r="E46" s="57">
        <v>7432941297</v>
      </c>
      <c r="F46" s="58"/>
      <c r="G46" s="57">
        <v>9088748257.5</v>
      </c>
      <c r="H46" s="170"/>
      <c r="I46" s="57">
        <v>0</v>
      </c>
      <c r="J46" s="57">
        <v>0</v>
      </c>
      <c r="K46" s="176"/>
      <c r="L46" s="57">
        <v>0</v>
      </c>
      <c r="M46" s="57">
        <v>0</v>
      </c>
      <c r="N46" s="176"/>
      <c r="O46" s="57">
        <v>267500</v>
      </c>
      <c r="P46" s="168"/>
      <c r="Q46" s="58">
        <v>33670</v>
      </c>
      <c r="R46" s="168"/>
      <c r="S46" s="57">
        <v>7432941297</v>
      </c>
      <c r="T46" s="58"/>
      <c r="U46" s="177">
        <v>8953134986.25</v>
      </c>
      <c r="V46" s="170"/>
      <c r="W46" s="61">
        <v>4.4197957939865057E-3</v>
      </c>
      <c r="X46" s="111"/>
      <c r="Y46" s="204"/>
      <c r="Z46" s="199"/>
    </row>
    <row r="47" spans="1:26" x14ac:dyDescent="0.4">
      <c r="A47" s="168" t="s">
        <v>125</v>
      </c>
      <c r="B47" s="168"/>
      <c r="C47" s="57">
        <v>1176750</v>
      </c>
      <c r="D47" s="58"/>
      <c r="E47" s="57">
        <v>10265979044</v>
      </c>
      <c r="F47" s="58"/>
      <c r="G47" s="57">
        <v>9404776633.5</v>
      </c>
      <c r="H47" s="170"/>
      <c r="I47" s="57">
        <v>0</v>
      </c>
      <c r="J47" s="57">
        <v>0</v>
      </c>
      <c r="K47" s="176"/>
      <c r="L47" s="57">
        <v>0</v>
      </c>
      <c r="M47" s="57">
        <v>0</v>
      </c>
      <c r="N47" s="176"/>
      <c r="O47" s="57">
        <v>1176750</v>
      </c>
      <c r="P47" s="168"/>
      <c r="Q47" s="58">
        <v>7380</v>
      </c>
      <c r="R47" s="168"/>
      <c r="S47" s="57">
        <v>10265979044</v>
      </c>
      <c r="T47" s="58"/>
      <c r="U47" s="177">
        <v>8632742730.75</v>
      </c>
      <c r="V47" s="170"/>
      <c r="W47" s="61">
        <v>4.2616312688833419E-3</v>
      </c>
      <c r="X47" s="111"/>
      <c r="Y47" s="204"/>
      <c r="Z47" s="199"/>
    </row>
    <row r="48" spans="1:26" x14ac:dyDescent="0.4">
      <c r="A48" s="168" t="s">
        <v>124</v>
      </c>
      <c r="B48" s="168"/>
      <c r="C48" s="57">
        <v>2772516</v>
      </c>
      <c r="D48" s="58"/>
      <c r="E48" s="57">
        <v>9994449701</v>
      </c>
      <c r="F48" s="58"/>
      <c r="G48" s="57">
        <v>9477951162.9822006</v>
      </c>
      <c r="H48" s="170"/>
      <c r="I48" s="57">
        <v>0</v>
      </c>
      <c r="J48" s="57">
        <v>0</v>
      </c>
      <c r="K48" s="176"/>
      <c r="L48" s="57">
        <v>1</v>
      </c>
      <c r="M48" s="57">
        <v>3605</v>
      </c>
      <c r="N48" s="176"/>
      <c r="O48" s="57">
        <v>2772515</v>
      </c>
      <c r="P48" s="168"/>
      <c r="Q48" s="58">
        <v>3093</v>
      </c>
      <c r="R48" s="168"/>
      <c r="S48" s="57">
        <v>9994446096</v>
      </c>
      <c r="T48" s="58"/>
      <c r="U48" s="177">
        <v>8524365331.0747499</v>
      </c>
      <c r="V48" s="170"/>
      <c r="W48" s="61">
        <v>4.2081297885657202E-3</v>
      </c>
      <c r="X48" s="111"/>
      <c r="Y48" s="204"/>
      <c r="Z48" s="199"/>
    </row>
    <row r="49" spans="1:26" x14ac:dyDescent="0.4">
      <c r="A49" s="168" t="s">
        <v>129</v>
      </c>
      <c r="B49" s="168"/>
      <c r="C49" s="57">
        <v>2150000</v>
      </c>
      <c r="D49" s="58"/>
      <c r="E49" s="57">
        <v>7445265579</v>
      </c>
      <c r="F49" s="58"/>
      <c r="G49" s="57">
        <v>8223974460</v>
      </c>
      <c r="H49" s="170"/>
      <c r="I49" s="57">
        <v>0</v>
      </c>
      <c r="J49" s="57">
        <v>0</v>
      </c>
      <c r="K49" s="176"/>
      <c r="L49" s="57">
        <v>0</v>
      </c>
      <c r="M49" s="57">
        <v>0</v>
      </c>
      <c r="N49" s="176"/>
      <c r="O49" s="57">
        <v>2150000</v>
      </c>
      <c r="P49" s="168"/>
      <c r="Q49" s="58">
        <v>3914</v>
      </c>
      <c r="R49" s="168"/>
      <c r="S49" s="57">
        <v>7445265579</v>
      </c>
      <c r="T49" s="58"/>
      <c r="U49" s="177">
        <v>8365030155</v>
      </c>
      <c r="V49" s="170"/>
      <c r="W49" s="61">
        <v>4.1294725425696736E-3</v>
      </c>
      <c r="X49" s="111"/>
      <c r="Y49" s="204"/>
      <c r="Z49" s="199"/>
    </row>
    <row r="50" spans="1:26" x14ac:dyDescent="0.4">
      <c r="A50" s="168" t="s">
        <v>140</v>
      </c>
      <c r="B50" s="168"/>
      <c r="C50" s="57">
        <v>281880</v>
      </c>
      <c r="D50" s="58"/>
      <c r="E50" s="57">
        <v>7459864303</v>
      </c>
      <c r="F50" s="58"/>
      <c r="G50" s="57">
        <v>7520643527.7600002</v>
      </c>
      <c r="H50" s="170"/>
      <c r="I50" s="57">
        <v>0</v>
      </c>
      <c r="J50" s="57">
        <v>0</v>
      </c>
      <c r="K50" s="176"/>
      <c r="L50" s="57">
        <v>0</v>
      </c>
      <c r="M50" s="57">
        <v>0</v>
      </c>
      <c r="N50" s="176"/>
      <c r="O50" s="57">
        <v>281880</v>
      </c>
      <c r="P50" s="168"/>
      <c r="Q50" s="58">
        <v>29690</v>
      </c>
      <c r="R50" s="168"/>
      <c r="S50" s="57">
        <v>7459864303</v>
      </c>
      <c r="T50" s="58"/>
      <c r="U50" s="177">
        <v>8319221547.6599998</v>
      </c>
      <c r="V50" s="170"/>
      <c r="W50" s="61">
        <v>4.1068587106146493E-3</v>
      </c>
      <c r="X50" s="111"/>
      <c r="Y50" s="204"/>
      <c r="Z50" s="199"/>
    </row>
    <row r="51" spans="1:26" x14ac:dyDescent="0.4">
      <c r="A51" s="168" t="s">
        <v>138</v>
      </c>
      <c r="B51" s="168"/>
      <c r="C51" s="57">
        <v>219000</v>
      </c>
      <c r="D51" s="58"/>
      <c r="E51" s="57">
        <v>7439067007</v>
      </c>
      <c r="F51" s="58"/>
      <c r="G51" s="57">
        <v>7475713263</v>
      </c>
      <c r="H51" s="170"/>
      <c r="I51" s="57">
        <v>0</v>
      </c>
      <c r="J51" s="57">
        <v>0</v>
      </c>
      <c r="K51" s="176"/>
      <c r="L51" s="57">
        <v>0</v>
      </c>
      <c r="M51" s="57">
        <v>0</v>
      </c>
      <c r="N51" s="176"/>
      <c r="O51" s="57">
        <v>219000</v>
      </c>
      <c r="P51" s="168"/>
      <c r="Q51" s="58">
        <v>37360</v>
      </c>
      <c r="R51" s="168"/>
      <c r="S51" s="57">
        <v>7439067007</v>
      </c>
      <c r="T51" s="58"/>
      <c r="U51" s="177">
        <v>8133158052</v>
      </c>
      <c r="V51" s="170"/>
      <c r="W51" s="61">
        <v>4.0150067887129402E-3</v>
      </c>
      <c r="X51" s="111"/>
      <c r="Y51" s="204"/>
      <c r="Z51" s="199"/>
    </row>
    <row r="52" spans="1:26" x14ac:dyDescent="0.4">
      <c r="A52" s="168" t="s">
        <v>135</v>
      </c>
      <c r="B52" s="168"/>
      <c r="C52" s="57">
        <v>4142585</v>
      </c>
      <c r="D52" s="58"/>
      <c r="E52" s="57">
        <v>7458722415</v>
      </c>
      <c r="F52" s="58"/>
      <c r="G52" s="57">
        <v>8095863393.4455004</v>
      </c>
      <c r="H52" s="170"/>
      <c r="I52" s="57">
        <v>0</v>
      </c>
      <c r="J52" s="57">
        <v>0</v>
      </c>
      <c r="K52" s="176"/>
      <c r="L52" s="57">
        <v>1</v>
      </c>
      <c r="M52" s="57">
        <v>1800</v>
      </c>
      <c r="N52" s="176"/>
      <c r="O52" s="57">
        <v>4142584</v>
      </c>
      <c r="P52" s="168"/>
      <c r="Q52" s="58">
        <v>1902</v>
      </c>
      <c r="R52" s="168"/>
      <c r="S52" s="57">
        <v>7458720615</v>
      </c>
      <c r="T52" s="58"/>
      <c r="U52" s="177">
        <v>7832313559.1303997</v>
      </c>
      <c r="V52" s="170"/>
      <c r="W52" s="61">
        <v>3.8664921928455551E-3</v>
      </c>
      <c r="X52" s="111"/>
      <c r="Y52" s="204"/>
      <c r="Z52" s="199"/>
    </row>
    <row r="53" spans="1:26" ht="31.5" x14ac:dyDescent="0.4">
      <c r="A53" s="168" t="s">
        <v>120</v>
      </c>
      <c r="B53" s="168"/>
      <c r="C53" s="57">
        <v>308000</v>
      </c>
      <c r="D53" s="58"/>
      <c r="E53" s="57">
        <v>8047300320</v>
      </c>
      <c r="F53" s="58"/>
      <c r="G53" s="57">
        <v>8218757685.6000004</v>
      </c>
      <c r="H53" s="170"/>
      <c r="I53" s="57">
        <v>0</v>
      </c>
      <c r="J53" s="57">
        <v>0</v>
      </c>
      <c r="K53" s="176"/>
      <c r="L53" s="57">
        <v>1</v>
      </c>
      <c r="M53" s="57">
        <v>26128</v>
      </c>
      <c r="N53" s="176"/>
      <c r="O53" s="57">
        <v>307999</v>
      </c>
      <c r="P53" s="168"/>
      <c r="Q53" s="58">
        <v>25150</v>
      </c>
      <c r="R53" s="168"/>
      <c r="S53" s="57">
        <v>8047274192</v>
      </c>
      <c r="T53" s="58"/>
      <c r="U53" s="177">
        <v>7700085109.6424999</v>
      </c>
      <c r="V53" s="170"/>
      <c r="W53" s="61">
        <v>3.8012164267826601E-3</v>
      </c>
      <c r="X53" s="111"/>
      <c r="Y53" s="204"/>
      <c r="Z53" s="199"/>
    </row>
    <row r="54" spans="1:26" x14ac:dyDescent="0.4">
      <c r="A54" s="168" t="s">
        <v>137</v>
      </c>
      <c r="B54" s="168"/>
      <c r="C54" s="57">
        <v>84800</v>
      </c>
      <c r="D54" s="58"/>
      <c r="E54" s="57">
        <v>7427022071</v>
      </c>
      <c r="F54" s="58"/>
      <c r="G54" s="57">
        <v>7839475920</v>
      </c>
      <c r="H54" s="170"/>
      <c r="I54" s="57">
        <v>0</v>
      </c>
      <c r="J54" s="57">
        <v>0</v>
      </c>
      <c r="K54" s="176"/>
      <c r="L54" s="57">
        <v>0</v>
      </c>
      <c r="M54" s="57">
        <v>0</v>
      </c>
      <c r="N54" s="176"/>
      <c r="O54" s="57">
        <v>84800</v>
      </c>
      <c r="P54" s="168"/>
      <c r="Q54" s="58">
        <v>89850</v>
      </c>
      <c r="R54" s="168"/>
      <c r="S54" s="57">
        <v>7427022071</v>
      </c>
      <c r="T54" s="58"/>
      <c r="U54" s="177">
        <v>7573945284</v>
      </c>
      <c r="V54" s="170"/>
      <c r="W54" s="61">
        <v>3.7389463647669384E-3</v>
      </c>
      <c r="X54" s="111"/>
      <c r="Y54" s="204"/>
      <c r="Z54" s="199"/>
    </row>
    <row r="55" spans="1:26" x14ac:dyDescent="0.4">
      <c r="A55" s="168" t="s">
        <v>145</v>
      </c>
      <c r="B55" s="168"/>
      <c r="C55" s="57">
        <v>285000</v>
      </c>
      <c r="D55" s="58"/>
      <c r="E55" s="57">
        <v>7435733432</v>
      </c>
      <c r="F55" s="58"/>
      <c r="G55" s="57">
        <v>7326247905</v>
      </c>
      <c r="H55" s="170"/>
      <c r="I55" s="57">
        <v>0</v>
      </c>
      <c r="J55" s="57">
        <v>0</v>
      </c>
      <c r="K55" s="176"/>
      <c r="L55" s="57">
        <v>0</v>
      </c>
      <c r="M55" s="57">
        <v>0</v>
      </c>
      <c r="N55" s="176"/>
      <c r="O55" s="57">
        <v>285000</v>
      </c>
      <c r="P55" s="168"/>
      <c r="Q55" s="58">
        <v>26320</v>
      </c>
      <c r="R55" s="168"/>
      <c r="S55" s="57">
        <v>7435733432</v>
      </c>
      <c r="T55" s="58"/>
      <c r="U55" s="177">
        <v>7456567860</v>
      </c>
      <c r="V55" s="170"/>
      <c r="W55" s="61">
        <v>3.6810019413106958E-3</v>
      </c>
      <c r="X55" s="111"/>
      <c r="Y55" s="204"/>
      <c r="Z55" s="199"/>
    </row>
    <row r="56" spans="1:26" x14ac:dyDescent="0.4">
      <c r="A56" s="168" t="s">
        <v>146</v>
      </c>
      <c r="B56" s="168"/>
      <c r="C56" s="57">
        <v>332000</v>
      </c>
      <c r="D56" s="58"/>
      <c r="E56" s="57">
        <v>7431822562</v>
      </c>
      <c r="F56" s="58"/>
      <c r="G56" s="57">
        <v>6940417338</v>
      </c>
      <c r="H56" s="170"/>
      <c r="I56" s="57">
        <v>0</v>
      </c>
      <c r="J56" s="57">
        <v>0</v>
      </c>
      <c r="K56" s="176"/>
      <c r="L56" s="57">
        <v>0</v>
      </c>
      <c r="M56" s="57">
        <v>0</v>
      </c>
      <c r="N56" s="176"/>
      <c r="O56" s="57">
        <v>332000</v>
      </c>
      <c r="P56" s="168"/>
      <c r="Q56" s="58">
        <v>22080</v>
      </c>
      <c r="R56" s="168"/>
      <c r="S56" s="57">
        <v>7431822562</v>
      </c>
      <c r="T56" s="58"/>
      <c r="U56" s="177">
        <v>7286943168</v>
      </c>
      <c r="V56" s="170"/>
      <c r="W56" s="61">
        <v>3.597265183023321E-3</v>
      </c>
      <c r="X56" s="111"/>
      <c r="Y56" s="204"/>
      <c r="Z56" s="199"/>
    </row>
    <row r="57" spans="1:26" x14ac:dyDescent="0.4">
      <c r="A57" s="168" t="s">
        <v>134</v>
      </c>
      <c r="B57" s="168"/>
      <c r="C57" s="57">
        <v>1589247</v>
      </c>
      <c r="D57" s="58"/>
      <c r="E57" s="57">
        <v>6664595485</v>
      </c>
      <c r="F57" s="58"/>
      <c r="G57" s="57">
        <v>7349187640.5881996</v>
      </c>
      <c r="H57" s="170"/>
      <c r="I57" s="57">
        <v>0</v>
      </c>
      <c r="J57" s="57">
        <v>0</v>
      </c>
      <c r="K57" s="176"/>
      <c r="L57" s="57">
        <v>0</v>
      </c>
      <c r="M57" s="57">
        <v>0</v>
      </c>
      <c r="N57" s="176"/>
      <c r="O57" s="57">
        <v>1589247</v>
      </c>
      <c r="P57" s="168"/>
      <c r="Q57" s="58">
        <v>4503</v>
      </c>
      <c r="R57" s="168"/>
      <c r="S57" s="57">
        <v>6664595485</v>
      </c>
      <c r="T57" s="58"/>
      <c r="U57" s="177">
        <v>7113798784.5160503</v>
      </c>
      <c r="V57" s="170"/>
      <c r="W57" s="61">
        <v>3.5117908973066399E-3</v>
      </c>
      <c r="X57" s="111"/>
      <c r="Y57" s="204"/>
      <c r="Z57" s="199"/>
    </row>
    <row r="58" spans="1:26" x14ac:dyDescent="0.4">
      <c r="A58" s="168" t="s">
        <v>119</v>
      </c>
      <c r="B58" s="168"/>
      <c r="C58" s="57">
        <v>837800</v>
      </c>
      <c r="D58" s="58"/>
      <c r="E58" s="57">
        <v>7865093700</v>
      </c>
      <c r="F58" s="58"/>
      <c r="G58" s="57">
        <v>7028959359.6000004</v>
      </c>
      <c r="H58" s="170"/>
      <c r="I58" s="57">
        <v>0</v>
      </c>
      <c r="J58" s="57">
        <v>0</v>
      </c>
      <c r="K58" s="176"/>
      <c r="L58" s="57">
        <v>0</v>
      </c>
      <c r="M58" s="57">
        <v>0</v>
      </c>
      <c r="N58" s="176"/>
      <c r="O58" s="57">
        <v>837800</v>
      </c>
      <c r="P58" s="168"/>
      <c r="Q58" s="58">
        <v>8450</v>
      </c>
      <c r="R58" s="168"/>
      <c r="S58" s="57">
        <v>7865093700</v>
      </c>
      <c r="T58" s="58"/>
      <c r="U58" s="177">
        <v>7037287510.5</v>
      </c>
      <c r="V58" s="170"/>
      <c r="W58" s="61">
        <v>3.4740204171778322E-3</v>
      </c>
      <c r="X58" s="111"/>
      <c r="Y58" s="204"/>
      <c r="Z58" s="199"/>
    </row>
    <row r="59" spans="1:26" x14ac:dyDescent="0.4">
      <c r="A59" s="168" t="s">
        <v>133</v>
      </c>
      <c r="B59" s="168"/>
      <c r="C59" s="57">
        <v>3909674</v>
      </c>
      <c r="D59" s="58"/>
      <c r="E59" s="57">
        <v>7435566098</v>
      </c>
      <c r="F59" s="58"/>
      <c r="G59" s="57">
        <v>7294794272.3169003</v>
      </c>
      <c r="H59" s="170"/>
      <c r="I59" s="57">
        <v>0</v>
      </c>
      <c r="J59" s="57">
        <v>0</v>
      </c>
      <c r="K59" s="176"/>
      <c r="L59" s="57">
        <v>0</v>
      </c>
      <c r="M59" s="57">
        <v>0</v>
      </c>
      <c r="N59" s="176"/>
      <c r="O59" s="57">
        <v>3909674</v>
      </c>
      <c r="P59" s="168"/>
      <c r="Q59" s="58">
        <v>1784</v>
      </c>
      <c r="R59" s="168"/>
      <c r="S59" s="57">
        <v>7435566098</v>
      </c>
      <c r="T59" s="58"/>
      <c r="U59" s="177">
        <v>6933358008.4247999</v>
      </c>
      <c r="V59" s="170"/>
      <c r="W59" s="61">
        <v>3.4227146816060423E-3</v>
      </c>
      <c r="X59" s="111"/>
      <c r="Y59" s="204"/>
      <c r="Z59" s="199"/>
    </row>
    <row r="60" spans="1:26" x14ac:dyDescent="0.4">
      <c r="A60" s="168" t="s">
        <v>155</v>
      </c>
      <c r="B60" s="168"/>
      <c r="C60" s="57">
        <v>1503646</v>
      </c>
      <c r="D60" s="58"/>
      <c r="E60" s="57">
        <v>7463146324</v>
      </c>
      <c r="F60" s="58"/>
      <c r="G60" s="57">
        <v>6581161045.6388998</v>
      </c>
      <c r="H60" s="170"/>
      <c r="I60" s="57">
        <v>0</v>
      </c>
      <c r="J60" s="57">
        <v>0</v>
      </c>
      <c r="K60" s="176"/>
      <c r="L60" s="57">
        <v>0</v>
      </c>
      <c r="M60" s="57">
        <v>0</v>
      </c>
      <c r="N60" s="176"/>
      <c r="O60" s="57">
        <v>1503646</v>
      </c>
      <c r="P60" s="168"/>
      <c r="Q60" s="58">
        <v>4612</v>
      </c>
      <c r="R60" s="168"/>
      <c r="S60" s="57">
        <v>7463146324</v>
      </c>
      <c r="T60" s="58"/>
      <c r="U60" s="177">
        <v>6893553200.6555996</v>
      </c>
      <c r="V60" s="170"/>
      <c r="W60" s="61">
        <v>3.4030646794303864E-3</v>
      </c>
      <c r="X60" s="111"/>
      <c r="Y60" s="204"/>
      <c r="Z60" s="199"/>
    </row>
    <row r="61" spans="1:26" ht="31.5" x14ac:dyDescent="0.4">
      <c r="A61" s="168" t="s">
        <v>130</v>
      </c>
      <c r="B61" s="168"/>
      <c r="C61" s="57">
        <v>197000</v>
      </c>
      <c r="D61" s="58"/>
      <c r="E61" s="57">
        <v>7446816999</v>
      </c>
      <c r="F61" s="58"/>
      <c r="G61" s="57">
        <v>7265213235</v>
      </c>
      <c r="H61" s="170"/>
      <c r="I61" s="57">
        <v>0</v>
      </c>
      <c r="J61" s="57">
        <v>0</v>
      </c>
      <c r="K61" s="176"/>
      <c r="L61" s="57">
        <v>0</v>
      </c>
      <c r="M61" s="57">
        <v>0</v>
      </c>
      <c r="N61" s="176"/>
      <c r="O61" s="57">
        <v>197000</v>
      </c>
      <c r="P61" s="168"/>
      <c r="Q61" s="58">
        <v>34690</v>
      </c>
      <c r="R61" s="168"/>
      <c r="S61" s="57">
        <v>7446816999</v>
      </c>
      <c r="T61" s="58"/>
      <c r="U61" s="177">
        <v>6793268116.5</v>
      </c>
      <c r="V61" s="170"/>
      <c r="W61" s="61">
        <v>3.3535580436172083E-3</v>
      </c>
      <c r="X61" s="111"/>
      <c r="Y61" s="204"/>
      <c r="Z61" s="199"/>
    </row>
    <row r="62" spans="1:26" ht="31.5" x14ac:dyDescent="0.4">
      <c r="A62" s="168" t="s">
        <v>156</v>
      </c>
      <c r="B62" s="168"/>
      <c r="C62" s="57">
        <v>418800</v>
      </c>
      <c r="D62" s="58"/>
      <c r="E62" s="57">
        <v>7436212332</v>
      </c>
      <c r="F62" s="58"/>
      <c r="G62" s="57">
        <v>6581831693.3999996</v>
      </c>
      <c r="H62" s="170"/>
      <c r="I62" s="57">
        <v>0</v>
      </c>
      <c r="J62" s="57">
        <v>0</v>
      </c>
      <c r="K62" s="176"/>
      <c r="L62" s="57">
        <v>0</v>
      </c>
      <c r="M62" s="57">
        <v>0</v>
      </c>
      <c r="N62" s="176"/>
      <c r="O62" s="57">
        <v>418800</v>
      </c>
      <c r="P62" s="168"/>
      <c r="Q62" s="58">
        <v>16180</v>
      </c>
      <c r="R62" s="168"/>
      <c r="S62" s="57">
        <v>7436212332</v>
      </c>
      <c r="T62" s="58"/>
      <c r="U62" s="177">
        <v>6735865705.1999998</v>
      </c>
      <c r="V62" s="170"/>
      <c r="W62" s="61">
        <v>3.3252208258249981E-3</v>
      </c>
      <c r="X62" s="111"/>
      <c r="Y62" s="204"/>
      <c r="Z62" s="199"/>
    </row>
    <row r="63" spans="1:26" ht="16.5" customHeight="1" x14ac:dyDescent="0.4">
      <c r="A63" s="168" t="s">
        <v>154</v>
      </c>
      <c r="B63" s="168"/>
      <c r="C63" s="57">
        <v>2560000</v>
      </c>
      <c r="D63" s="58"/>
      <c r="E63" s="57">
        <v>7440011312</v>
      </c>
      <c r="F63" s="58"/>
      <c r="G63" s="57">
        <v>6359375232</v>
      </c>
      <c r="H63" s="170"/>
      <c r="I63" s="57">
        <v>0</v>
      </c>
      <c r="J63" s="57">
        <v>0</v>
      </c>
      <c r="K63" s="176"/>
      <c r="L63" s="57">
        <v>0</v>
      </c>
      <c r="M63" s="57">
        <v>0</v>
      </c>
      <c r="N63" s="176"/>
      <c r="O63" s="57">
        <v>2560000</v>
      </c>
      <c r="P63" s="168"/>
      <c r="Q63" s="58">
        <v>2601</v>
      </c>
      <c r="R63" s="168"/>
      <c r="S63" s="57">
        <v>7440011312</v>
      </c>
      <c r="T63" s="58"/>
      <c r="U63" s="177">
        <v>6618941568</v>
      </c>
      <c r="V63" s="170"/>
      <c r="W63" s="61">
        <v>3.2675001714837291E-3</v>
      </c>
      <c r="X63" s="111"/>
      <c r="Y63" s="204"/>
      <c r="Z63" s="199"/>
    </row>
    <row r="64" spans="1:26" x14ac:dyDescent="0.4">
      <c r="A64" s="168" t="s">
        <v>150</v>
      </c>
      <c r="B64" s="168"/>
      <c r="C64" s="57">
        <v>1247504</v>
      </c>
      <c r="D64" s="58"/>
      <c r="E64" s="57">
        <v>7480949921</v>
      </c>
      <c r="F64" s="58"/>
      <c r="G64" s="57">
        <v>7155269396.4239998</v>
      </c>
      <c r="H64" s="170"/>
      <c r="I64" s="57">
        <v>0</v>
      </c>
      <c r="J64" s="57">
        <v>0</v>
      </c>
      <c r="K64" s="176"/>
      <c r="L64" s="57">
        <v>0</v>
      </c>
      <c r="M64" s="57">
        <v>0</v>
      </c>
      <c r="N64" s="176"/>
      <c r="O64" s="57">
        <v>1247504</v>
      </c>
      <c r="P64" s="168"/>
      <c r="Q64" s="58">
        <v>5310</v>
      </c>
      <c r="R64" s="168"/>
      <c r="S64" s="57">
        <v>7480949921</v>
      </c>
      <c r="T64" s="58"/>
      <c r="U64" s="177">
        <v>6584831974.8719997</v>
      </c>
      <c r="V64" s="170"/>
      <c r="W64" s="61">
        <v>3.2506616633552069E-3</v>
      </c>
      <c r="X64" s="111"/>
      <c r="Y64" s="204"/>
      <c r="Z64" s="199"/>
    </row>
    <row r="65" spans="1:26" x14ac:dyDescent="0.4">
      <c r="A65" s="168" t="s">
        <v>144</v>
      </c>
      <c r="B65" s="168"/>
      <c r="C65" s="57">
        <v>858000</v>
      </c>
      <c r="D65" s="58"/>
      <c r="E65" s="57">
        <v>7902333747</v>
      </c>
      <c r="F65" s="58"/>
      <c r="G65" s="57">
        <v>6848746047</v>
      </c>
      <c r="H65" s="170"/>
      <c r="I65" s="57">
        <v>0</v>
      </c>
      <c r="J65" s="57">
        <v>0</v>
      </c>
      <c r="K65" s="176"/>
      <c r="L65" s="57">
        <v>0</v>
      </c>
      <c r="M65" s="57">
        <v>0</v>
      </c>
      <c r="N65" s="176"/>
      <c r="O65" s="57">
        <v>858000</v>
      </c>
      <c r="P65" s="168"/>
      <c r="Q65" s="58">
        <v>7680</v>
      </c>
      <c r="R65" s="168"/>
      <c r="S65" s="57">
        <v>7902333747</v>
      </c>
      <c r="T65" s="58"/>
      <c r="U65" s="177">
        <v>6550232832</v>
      </c>
      <c r="V65" s="170"/>
      <c r="W65" s="61">
        <v>3.2335814845825136E-3</v>
      </c>
      <c r="X65" s="111"/>
      <c r="Y65" s="204"/>
      <c r="Z65" s="199"/>
    </row>
    <row r="66" spans="1:26" x14ac:dyDescent="0.4">
      <c r="A66" s="168" t="s">
        <v>153</v>
      </c>
      <c r="B66" s="168"/>
      <c r="C66" s="57">
        <v>880000</v>
      </c>
      <c r="D66" s="58"/>
      <c r="E66" s="57">
        <v>7463884849</v>
      </c>
      <c r="F66" s="58"/>
      <c r="G66" s="57">
        <v>6385777200</v>
      </c>
      <c r="H66" s="170"/>
      <c r="I66" s="57">
        <v>0</v>
      </c>
      <c r="J66" s="57">
        <v>0</v>
      </c>
      <c r="K66" s="176"/>
      <c r="L66" s="57">
        <v>0</v>
      </c>
      <c r="M66" s="57">
        <v>0</v>
      </c>
      <c r="N66" s="176"/>
      <c r="O66" s="57">
        <v>880000</v>
      </c>
      <c r="P66" s="168"/>
      <c r="Q66" s="58">
        <v>7360</v>
      </c>
      <c r="R66" s="168"/>
      <c r="S66" s="57">
        <v>7463884849</v>
      </c>
      <c r="T66" s="58"/>
      <c r="U66" s="177">
        <v>6438263040</v>
      </c>
      <c r="V66" s="170"/>
      <c r="W66" s="61">
        <v>3.1783065874101631E-3</v>
      </c>
      <c r="X66" s="111"/>
      <c r="Y66" s="204"/>
      <c r="Z66" s="199"/>
    </row>
    <row r="67" spans="1:26" x14ac:dyDescent="0.4">
      <c r="A67" s="168" t="s">
        <v>157</v>
      </c>
      <c r="B67" s="168"/>
      <c r="C67" s="57">
        <v>141368</v>
      </c>
      <c r="D67" s="58"/>
      <c r="E67" s="57">
        <v>7433580545</v>
      </c>
      <c r="F67" s="58"/>
      <c r="G67" s="57">
        <v>6218313572.6999998</v>
      </c>
      <c r="H67" s="170"/>
      <c r="I67" s="57">
        <v>0</v>
      </c>
      <c r="J67" s="57">
        <v>0</v>
      </c>
      <c r="K67" s="176"/>
      <c r="L67" s="57">
        <v>0</v>
      </c>
      <c r="M67" s="57">
        <v>0</v>
      </c>
      <c r="N67" s="176"/>
      <c r="O67" s="57">
        <v>141368</v>
      </c>
      <c r="P67" s="168"/>
      <c r="Q67" s="58">
        <v>45250</v>
      </c>
      <c r="R67" s="168"/>
      <c r="S67" s="57">
        <v>7433580545</v>
      </c>
      <c r="T67" s="58"/>
      <c r="U67" s="177">
        <v>6358840433.1000004</v>
      </c>
      <c r="V67" s="170"/>
      <c r="W67" s="61">
        <v>3.1390989015589871E-3</v>
      </c>
      <c r="X67" s="111"/>
      <c r="Y67" s="204"/>
      <c r="Z67" s="199"/>
    </row>
    <row r="68" spans="1:26" x14ac:dyDescent="0.4">
      <c r="A68" s="168" t="s">
        <v>159</v>
      </c>
      <c r="B68" s="168"/>
      <c r="C68" s="57">
        <v>2136920</v>
      </c>
      <c r="D68" s="58"/>
      <c r="E68" s="57">
        <v>7436289171</v>
      </c>
      <c r="F68" s="58"/>
      <c r="G68" s="57">
        <v>6304641407.5679998</v>
      </c>
      <c r="H68" s="170"/>
      <c r="I68" s="57">
        <v>0</v>
      </c>
      <c r="J68" s="57">
        <v>0</v>
      </c>
      <c r="K68" s="176"/>
      <c r="L68" s="57">
        <v>0</v>
      </c>
      <c r="M68" s="57">
        <v>0</v>
      </c>
      <c r="N68" s="176"/>
      <c r="O68" s="57">
        <v>2136920</v>
      </c>
      <c r="P68" s="168"/>
      <c r="Q68" s="58">
        <v>2975</v>
      </c>
      <c r="R68" s="168"/>
      <c r="S68" s="57">
        <v>7436289171</v>
      </c>
      <c r="T68" s="58"/>
      <c r="U68" s="177">
        <v>6319510844.8500004</v>
      </c>
      <c r="V68" s="170"/>
      <c r="W68" s="61">
        <v>3.1196834957828504E-3</v>
      </c>
      <c r="X68" s="111"/>
      <c r="Y68" s="204"/>
      <c r="Z68" s="199"/>
    </row>
    <row r="69" spans="1:26" ht="31.5" x14ac:dyDescent="0.4">
      <c r="A69" s="168" t="s">
        <v>142</v>
      </c>
      <c r="B69" s="168"/>
      <c r="C69" s="57">
        <v>875000</v>
      </c>
      <c r="D69" s="58"/>
      <c r="E69" s="57">
        <v>7458028389</v>
      </c>
      <c r="F69" s="58"/>
      <c r="G69" s="57">
        <v>6097254187.5</v>
      </c>
      <c r="H69" s="170"/>
      <c r="I69" s="57">
        <v>0</v>
      </c>
      <c r="J69" s="57">
        <v>0</v>
      </c>
      <c r="K69" s="176"/>
      <c r="L69" s="57">
        <v>0</v>
      </c>
      <c r="M69" s="57">
        <v>0</v>
      </c>
      <c r="N69" s="176"/>
      <c r="O69" s="57">
        <v>875000</v>
      </c>
      <c r="P69" s="168"/>
      <c r="Q69" s="58">
        <v>7050</v>
      </c>
      <c r="R69" s="168"/>
      <c r="S69" s="57">
        <v>7458028389</v>
      </c>
      <c r="T69" s="58"/>
      <c r="U69" s="177">
        <v>6132045937.5</v>
      </c>
      <c r="V69" s="170"/>
      <c r="W69" s="61">
        <v>3.0271397543673484E-3</v>
      </c>
      <c r="X69" s="111"/>
      <c r="Y69" s="204"/>
      <c r="Z69" s="199"/>
    </row>
    <row r="70" spans="1:26" x14ac:dyDescent="0.4">
      <c r="A70" s="168" t="s">
        <v>162</v>
      </c>
      <c r="B70" s="168"/>
      <c r="C70" s="57">
        <v>1618000</v>
      </c>
      <c r="D70" s="58"/>
      <c r="E70" s="57">
        <v>7457233239</v>
      </c>
      <c r="F70" s="58"/>
      <c r="G70" s="57">
        <v>6073216070.3999996</v>
      </c>
      <c r="H70" s="170"/>
      <c r="I70" s="57">
        <v>0</v>
      </c>
      <c r="J70" s="57">
        <v>0</v>
      </c>
      <c r="K70" s="176"/>
      <c r="L70" s="57">
        <v>0</v>
      </c>
      <c r="M70" s="57">
        <v>0</v>
      </c>
      <c r="N70" s="176"/>
      <c r="O70" s="57">
        <v>1618000</v>
      </c>
      <c r="P70" s="168"/>
      <c r="Q70" s="58">
        <v>3550</v>
      </c>
      <c r="R70" s="168"/>
      <c r="S70" s="57">
        <v>7457233239</v>
      </c>
      <c r="T70" s="58"/>
      <c r="U70" s="177">
        <v>5709723795</v>
      </c>
      <c r="V70" s="170"/>
      <c r="W70" s="61">
        <v>2.8186566216997955E-3</v>
      </c>
      <c r="X70" s="111"/>
      <c r="Y70" s="204"/>
      <c r="Z70" s="199"/>
    </row>
    <row r="71" spans="1:26" x14ac:dyDescent="0.4">
      <c r="A71" s="168" t="s">
        <v>161</v>
      </c>
      <c r="B71" s="168"/>
      <c r="C71" s="57">
        <v>185600</v>
      </c>
      <c r="D71" s="58"/>
      <c r="E71" s="57">
        <v>7418476299</v>
      </c>
      <c r="F71" s="58"/>
      <c r="G71" s="57">
        <v>5763645043.1999998</v>
      </c>
      <c r="H71" s="170"/>
      <c r="I71" s="57">
        <v>0</v>
      </c>
      <c r="J71" s="57">
        <v>0</v>
      </c>
      <c r="K71" s="176"/>
      <c r="L71" s="57">
        <v>0</v>
      </c>
      <c r="M71" s="57">
        <v>0</v>
      </c>
      <c r="N71" s="176"/>
      <c r="O71" s="57">
        <v>185600</v>
      </c>
      <c r="P71" s="168"/>
      <c r="Q71" s="58">
        <v>27190</v>
      </c>
      <c r="R71" s="168"/>
      <c r="S71" s="57">
        <v>7418476299</v>
      </c>
      <c r="T71" s="58"/>
      <c r="U71" s="177">
        <v>5016437539.1999998</v>
      </c>
      <c r="V71" s="170"/>
      <c r="W71" s="61">
        <v>2.4764096118960353E-3</v>
      </c>
      <c r="X71" s="111"/>
      <c r="Y71" s="204"/>
      <c r="Z71" s="199"/>
    </row>
    <row r="72" spans="1:26" x14ac:dyDescent="0.4">
      <c r="A72" s="168" t="s">
        <v>139</v>
      </c>
      <c r="B72" s="168"/>
      <c r="C72" s="57">
        <v>672000</v>
      </c>
      <c r="D72" s="58"/>
      <c r="E72" s="57">
        <v>2850940130</v>
      </c>
      <c r="F72" s="58"/>
      <c r="G72" s="57">
        <v>2645954337.5999999</v>
      </c>
      <c r="H72" s="170"/>
      <c r="I72" s="57">
        <v>0</v>
      </c>
      <c r="J72" s="57">
        <v>0</v>
      </c>
      <c r="K72" s="176"/>
      <c r="L72" s="57">
        <v>0</v>
      </c>
      <c r="M72" s="57">
        <v>0</v>
      </c>
      <c r="N72" s="176"/>
      <c r="O72" s="57">
        <v>672000</v>
      </c>
      <c r="P72" s="168"/>
      <c r="Q72" s="58">
        <v>3888</v>
      </c>
      <c r="R72" s="168"/>
      <c r="S72" s="57">
        <v>2850940130</v>
      </c>
      <c r="T72" s="58"/>
      <c r="U72" s="177">
        <v>2597190220.8000002</v>
      </c>
      <c r="V72" s="170"/>
      <c r="W72" s="61">
        <v>1.2821263648659339E-3</v>
      </c>
      <c r="X72" s="111"/>
      <c r="Y72" s="204"/>
      <c r="Z72" s="199"/>
    </row>
    <row r="73" spans="1:26" x14ac:dyDescent="0.4">
      <c r="A73" s="168" t="s">
        <v>166</v>
      </c>
      <c r="B73" s="168"/>
      <c r="C73" s="57">
        <v>139685</v>
      </c>
      <c r="D73" s="58"/>
      <c r="E73" s="57">
        <v>2288275221</v>
      </c>
      <c r="F73" s="58"/>
      <c r="G73" s="57">
        <v>2200833906.8625002</v>
      </c>
      <c r="H73" s="170"/>
      <c r="I73" s="57">
        <v>0</v>
      </c>
      <c r="J73" s="57">
        <v>0</v>
      </c>
      <c r="K73" s="176"/>
      <c r="L73" s="57">
        <v>0</v>
      </c>
      <c r="M73" s="57">
        <v>0</v>
      </c>
      <c r="N73" s="176"/>
      <c r="O73" s="57">
        <v>139685</v>
      </c>
      <c r="P73" s="168"/>
      <c r="Q73" s="58">
        <v>16330</v>
      </c>
      <c r="R73" s="168"/>
      <c r="S73" s="57">
        <v>2288275221</v>
      </c>
      <c r="T73" s="58"/>
      <c r="U73" s="177">
        <v>2267483766.5025001</v>
      </c>
      <c r="V73" s="170"/>
      <c r="W73" s="61">
        <v>1.1193638015635509E-3</v>
      </c>
      <c r="X73" s="111"/>
      <c r="Y73" s="204"/>
      <c r="Z73" s="199"/>
    </row>
    <row r="74" spans="1:26" ht="16.5" thickBot="1" x14ac:dyDescent="0.45">
      <c r="A74" s="168" t="s">
        <v>167</v>
      </c>
      <c r="B74" s="168"/>
      <c r="C74" s="57">
        <v>141561</v>
      </c>
      <c r="D74" s="58"/>
      <c r="E74" s="57">
        <v>2528692670</v>
      </c>
      <c r="F74" s="58"/>
      <c r="G74" s="57">
        <v>2055900383.0504999</v>
      </c>
      <c r="H74" s="170"/>
      <c r="I74" s="57">
        <v>0</v>
      </c>
      <c r="J74" s="57">
        <v>0</v>
      </c>
      <c r="K74" s="176"/>
      <c r="L74" s="57">
        <v>0</v>
      </c>
      <c r="M74" s="57">
        <v>0</v>
      </c>
      <c r="N74" s="176"/>
      <c r="O74" s="57">
        <v>141561</v>
      </c>
      <c r="P74" s="168"/>
      <c r="Q74" s="58">
        <v>15690</v>
      </c>
      <c r="R74" s="168"/>
      <c r="S74" s="57">
        <v>2528692670</v>
      </c>
      <c r="T74" s="58"/>
      <c r="U74" s="177">
        <v>2207876592.0644999</v>
      </c>
      <c r="V74" s="170"/>
      <c r="W74" s="61">
        <v>1.0899381825734322E-3</v>
      </c>
      <c r="X74" s="111"/>
      <c r="Y74" s="204"/>
      <c r="Z74" s="199"/>
    </row>
    <row r="75" spans="1:26" ht="16.5" thickBot="1" x14ac:dyDescent="0.45">
      <c r="A75" s="168" t="s">
        <v>2</v>
      </c>
      <c r="B75" s="168"/>
      <c r="C75" s="59">
        <f>SUM(C10:C74)</f>
        <v>511644183</v>
      </c>
      <c r="D75" s="168"/>
      <c r="E75" s="59">
        <f>SUM(E10:E74)</f>
        <v>1662883326293</v>
      </c>
      <c r="F75" s="168"/>
      <c r="G75" s="59">
        <f>SUM(G10:G74)</f>
        <v>1782221404809.2021</v>
      </c>
      <c r="H75" s="167"/>
      <c r="I75" s="59">
        <f>SUM(I10:I74)</f>
        <v>0</v>
      </c>
      <c r="J75" s="59">
        <f>SUM(J10:J74)</f>
        <v>0</v>
      </c>
      <c r="K75" s="169"/>
      <c r="L75" s="59">
        <f>SUM(L10:L74)</f>
        <v>6</v>
      </c>
      <c r="M75" s="59">
        <f>SUM(M10:M74)</f>
        <v>41596</v>
      </c>
      <c r="N75" s="169"/>
      <c r="O75" s="59">
        <f>SUM(O10:O74)</f>
        <v>511644177</v>
      </c>
      <c r="P75" s="168"/>
      <c r="Q75" s="63"/>
      <c r="R75" s="168"/>
      <c r="S75" s="59">
        <f>SUM(S10:S74)</f>
        <v>1662883284697</v>
      </c>
      <c r="T75" s="168"/>
      <c r="U75" s="59">
        <f>SUM(U10:U74)</f>
        <v>1789814080384.7615</v>
      </c>
      <c r="V75" s="167"/>
      <c r="W75" s="62">
        <f>SUM(W10:W74)</f>
        <v>0.88355785505873785</v>
      </c>
    </row>
    <row r="76" spans="1:26" ht="16.5" thickTop="1" x14ac:dyDescent="0.4"/>
    <row r="77" spans="1:26" x14ac:dyDescent="0.4">
      <c r="S77" s="113"/>
    </row>
    <row r="78" spans="1:26" x14ac:dyDescent="0.4">
      <c r="Q78" s="45"/>
    </row>
    <row r="79" spans="1:26" x14ac:dyDescent="0.4">
      <c r="S79" s="111"/>
    </row>
  </sheetData>
  <sortState xmlns:xlrd2="http://schemas.microsoft.com/office/spreadsheetml/2017/richdata2" ref="A10:W74">
    <sortCondition descending="1" ref="U10:U74"/>
  </sortState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ageMargins left="0.7" right="0.7" top="0.75" bottom="0.75" header="0.3" footer="0.3"/>
  <pageSetup scale="2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L50"/>
  <sheetViews>
    <sheetView rightToLeft="1" view="pageBreakPreview" zoomScale="96" zoomScaleNormal="100" zoomScaleSheetLayoutView="96" workbookViewId="0">
      <selection activeCell="V12" sqref="V12"/>
    </sheetView>
  </sheetViews>
  <sheetFormatPr defaultColWidth="9.140625" defaultRowHeight="12.75" x14ac:dyDescent="0.2"/>
  <cols>
    <col min="1" max="1" width="28" style="21" bestFit="1" customWidth="1"/>
    <col min="2" max="2" width="0.85546875" style="21" customWidth="1"/>
    <col min="3" max="3" width="9.140625" style="21" bestFit="1" customWidth="1"/>
    <col min="4" max="4" width="1" style="21" customWidth="1"/>
    <col min="5" max="5" width="14.28515625" style="21" bestFit="1" customWidth="1"/>
    <col min="6" max="6" width="1.85546875" style="21" bestFit="1" customWidth="1"/>
    <col min="7" max="7" width="9.140625" style="21"/>
    <col min="8" max="8" width="0.85546875" style="21" customWidth="1"/>
    <col min="9" max="9" width="12.85546875" style="21" bestFit="1" customWidth="1"/>
    <col min="10" max="10" width="1" style="21" customWidth="1"/>
    <col min="11" max="11" width="11.28515625" style="21" bestFit="1" customWidth="1"/>
    <col min="12" max="12" width="1.140625" style="21" customWidth="1"/>
    <col min="13" max="13" width="13.140625" style="21" bestFit="1" customWidth="1"/>
    <col min="14" max="14" width="0.85546875" style="21" customWidth="1"/>
    <col min="15" max="15" width="12.85546875" style="21" bestFit="1" customWidth="1"/>
    <col min="16" max="16" width="1" style="21" customWidth="1"/>
    <col min="17" max="17" width="11.28515625" style="21" bestFit="1" customWidth="1"/>
    <col min="18" max="18" width="0.7109375" style="21" customWidth="1"/>
    <col min="19" max="19" width="14.5703125" style="21" bestFit="1" customWidth="1"/>
    <col min="20" max="37" width="9.140625" style="21"/>
    <col min="38" max="38" width="2.85546875" style="21" bestFit="1" customWidth="1"/>
    <col min="39" max="16384" width="9.140625" style="21"/>
  </cols>
  <sheetData>
    <row r="1" spans="1:38" ht="21" x14ac:dyDescent="0.55000000000000004">
      <c r="A1" s="262" t="str">
        <f>درآمدها!A1</f>
        <v xml:space="preserve">صندوق سرمایه گذاری کارگزاری پارسیان 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</row>
    <row r="2" spans="1:38" ht="21" x14ac:dyDescent="0.55000000000000004">
      <c r="A2" s="262" t="s">
        <v>62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</row>
    <row r="3" spans="1:38" ht="21" x14ac:dyDescent="0.55000000000000004">
      <c r="A3" s="262" t="str">
        <f>درآمدها!A3</f>
        <v>برای ماه منتهی به 1403/01/27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</row>
    <row r="4" spans="1:38" ht="25.5" x14ac:dyDescent="0.2">
      <c r="A4" s="216" t="s">
        <v>9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2"/>
      <c r="U4" s="22"/>
      <c r="V4" s="22"/>
    </row>
    <row r="5" spans="1:38" ht="16.5" customHeight="1" thickBot="1" x14ac:dyDescent="0.45">
      <c r="A5" s="3"/>
      <c r="B5" s="3"/>
      <c r="C5" s="218" t="s">
        <v>43</v>
      </c>
      <c r="D5" s="218"/>
      <c r="E5" s="218"/>
      <c r="F5" s="218"/>
      <c r="G5" s="218"/>
      <c r="H5" s="3"/>
      <c r="I5" s="251" t="s">
        <v>247</v>
      </c>
      <c r="J5" s="251"/>
      <c r="K5" s="251"/>
      <c r="L5" s="251"/>
      <c r="M5" s="251"/>
      <c r="N5" s="2"/>
      <c r="O5" s="251" t="s">
        <v>248</v>
      </c>
      <c r="P5" s="251"/>
      <c r="Q5" s="251"/>
      <c r="R5" s="251"/>
      <c r="S5" s="251"/>
      <c r="T5" s="2"/>
      <c r="U5" s="2"/>
      <c r="V5" s="2"/>
    </row>
    <row r="6" spans="1:38" ht="47.25" customHeight="1" thickBot="1" x14ac:dyDescent="0.25">
      <c r="A6" s="173" t="s">
        <v>31</v>
      </c>
      <c r="B6" s="172"/>
      <c r="C6" s="173" t="s">
        <v>37</v>
      </c>
      <c r="D6" s="172"/>
      <c r="E6" s="173" t="s">
        <v>42</v>
      </c>
      <c r="F6" s="172"/>
      <c r="G6" s="173" t="s">
        <v>38</v>
      </c>
      <c r="H6" s="172"/>
      <c r="I6" s="173" t="s">
        <v>39</v>
      </c>
      <c r="J6" s="172"/>
      <c r="K6" s="173" t="s">
        <v>40</v>
      </c>
      <c r="L6" s="172"/>
      <c r="M6" s="173" t="s">
        <v>41</v>
      </c>
      <c r="N6" s="193"/>
      <c r="O6" s="173" t="s">
        <v>39</v>
      </c>
      <c r="P6" s="172"/>
      <c r="Q6" s="173" t="s">
        <v>40</v>
      </c>
      <c r="R6" s="172"/>
      <c r="S6" s="173" t="s">
        <v>41</v>
      </c>
    </row>
    <row r="7" spans="1:38" ht="15.75" x14ac:dyDescent="0.2">
      <c r="A7" s="74" t="s">
        <v>83</v>
      </c>
      <c r="B7" s="76"/>
      <c r="C7" s="74" t="s">
        <v>173</v>
      </c>
      <c r="D7" s="75"/>
      <c r="E7" s="76">
        <v>3363000</v>
      </c>
      <c r="F7" s="76"/>
      <c r="G7" s="76">
        <v>6800</v>
      </c>
      <c r="H7" s="75"/>
      <c r="I7" s="187">
        <v>0</v>
      </c>
      <c r="J7" s="187"/>
      <c r="K7" s="102">
        <v>0</v>
      </c>
      <c r="L7" s="187"/>
      <c r="M7" s="102">
        <v>0</v>
      </c>
      <c r="N7" s="75"/>
      <c r="O7" s="187">
        <v>22868400000</v>
      </c>
      <c r="P7" s="187"/>
      <c r="Q7" s="102">
        <v>0</v>
      </c>
      <c r="R7" s="187"/>
      <c r="S7" s="187">
        <f>O7+Q7</f>
        <v>22868400000</v>
      </c>
      <c r="AL7" s="7" t="s">
        <v>13</v>
      </c>
    </row>
    <row r="8" spans="1:38" ht="16.5" thickBot="1" x14ac:dyDescent="0.25">
      <c r="A8" s="74" t="s">
        <v>81</v>
      </c>
      <c r="B8" s="76"/>
      <c r="C8" s="74" t="s">
        <v>174</v>
      </c>
      <c r="D8" s="75"/>
      <c r="E8" s="76">
        <v>3630000</v>
      </c>
      <c r="F8" s="76"/>
      <c r="G8" s="76">
        <v>2330</v>
      </c>
      <c r="H8" s="75"/>
      <c r="I8" s="187">
        <v>0</v>
      </c>
      <c r="J8" s="187"/>
      <c r="K8" s="188">
        <v>0</v>
      </c>
      <c r="L8" s="187"/>
      <c r="M8" s="102">
        <v>0</v>
      </c>
      <c r="N8" s="75"/>
      <c r="O8" s="187">
        <v>8457900000</v>
      </c>
      <c r="P8" s="187"/>
      <c r="Q8" s="102">
        <v>0</v>
      </c>
      <c r="R8" s="187"/>
      <c r="S8" s="187">
        <f>O8+Q8</f>
        <v>8457900000</v>
      </c>
      <c r="AL8" s="8" t="s">
        <v>13</v>
      </c>
    </row>
    <row r="9" spans="1:38" ht="16.5" thickBot="1" x14ac:dyDescent="0.25">
      <c r="A9" s="74" t="s">
        <v>94</v>
      </c>
      <c r="B9" s="76"/>
      <c r="C9" s="74" t="s">
        <v>175</v>
      </c>
      <c r="D9" s="75"/>
      <c r="E9" s="76">
        <v>268092</v>
      </c>
      <c r="F9" s="76"/>
      <c r="G9" s="76">
        <v>27500</v>
      </c>
      <c r="H9" s="75"/>
      <c r="I9" s="187">
        <v>0</v>
      </c>
      <c r="J9" s="187"/>
      <c r="K9" s="102">
        <v>0</v>
      </c>
      <c r="L9" s="187"/>
      <c r="M9" s="102">
        <v>0</v>
      </c>
      <c r="N9" s="75"/>
      <c r="O9" s="187">
        <v>7372530000</v>
      </c>
      <c r="P9" s="187"/>
      <c r="Q9" s="102">
        <v>0</v>
      </c>
      <c r="R9" s="187"/>
      <c r="S9" s="187">
        <f>O9+Q9</f>
        <v>7372530000</v>
      </c>
      <c r="AL9" s="9" t="s">
        <v>13</v>
      </c>
    </row>
    <row r="10" spans="1:38" ht="16.5" thickTop="1" x14ac:dyDescent="0.2">
      <c r="A10" s="189" t="s">
        <v>80</v>
      </c>
      <c r="B10" s="76"/>
      <c r="C10" s="74" t="s">
        <v>176</v>
      </c>
      <c r="D10" s="75"/>
      <c r="E10" s="74">
        <v>50125053</v>
      </c>
      <c r="F10" s="74"/>
      <c r="G10" s="74">
        <v>130</v>
      </c>
      <c r="H10" s="75"/>
      <c r="I10" s="187">
        <v>0</v>
      </c>
      <c r="J10" s="187"/>
      <c r="K10" s="102">
        <v>0</v>
      </c>
      <c r="L10" s="187"/>
      <c r="M10" s="102">
        <v>0</v>
      </c>
      <c r="N10" s="75"/>
      <c r="O10" s="187">
        <v>6516256890</v>
      </c>
      <c r="P10" s="187"/>
      <c r="Q10" s="102">
        <v>0</v>
      </c>
      <c r="R10" s="187"/>
      <c r="S10" s="187">
        <f>O10+Q10</f>
        <v>6516256890</v>
      </c>
    </row>
    <row r="11" spans="1:38" ht="15.75" x14ac:dyDescent="0.2">
      <c r="A11" s="74" t="s">
        <v>98</v>
      </c>
      <c r="B11" s="76"/>
      <c r="C11" s="74" t="s">
        <v>177</v>
      </c>
      <c r="D11" s="75"/>
      <c r="E11" s="76">
        <v>2800000</v>
      </c>
      <c r="F11" s="76"/>
      <c r="G11" s="76">
        <v>2270</v>
      </c>
      <c r="H11" s="75"/>
      <c r="I11" s="187">
        <v>0</v>
      </c>
      <c r="J11" s="187"/>
      <c r="K11" s="102">
        <v>0</v>
      </c>
      <c r="L11" s="187"/>
      <c r="M11" s="102">
        <v>0</v>
      </c>
      <c r="N11" s="75"/>
      <c r="O11" s="187">
        <v>6356000000</v>
      </c>
      <c r="P11" s="187"/>
      <c r="Q11" s="102">
        <v>0</v>
      </c>
      <c r="R11" s="187"/>
      <c r="S11" s="187">
        <f>O11+Q11</f>
        <v>6356000000</v>
      </c>
    </row>
    <row r="12" spans="1:38" ht="15.75" x14ac:dyDescent="0.2">
      <c r="A12" s="74" t="s">
        <v>181</v>
      </c>
      <c r="B12" s="76"/>
      <c r="C12" s="74" t="s">
        <v>182</v>
      </c>
      <c r="D12" s="75"/>
      <c r="E12" s="76" t="s">
        <v>182</v>
      </c>
      <c r="F12" s="76"/>
      <c r="G12" s="76" t="s">
        <v>182</v>
      </c>
      <c r="H12" s="75"/>
      <c r="I12" s="187">
        <v>0</v>
      </c>
      <c r="J12" s="187"/>
      <c r="K12" s="102">
        <v>0</v>
      </c>
      <c r="L12" s="187"/>
      <c r="M12" s="102">
        <v>0</v>
      </c>
      <c r="N12" s="75"/>
      <c r="O12" s="187">
        <v>5056830793</v>
      </c>
      <c r="P12" s="187"/>
      <c r="Q12" s="102">
        <v>0</v>
      </c>
      <c r="R12" s="187"/>
      <c r="S12" s="187">
        <v>5056830793</v>
      </c>
    </row>
    <row r="13" spans="1:38" ht="15.75" x14ac:dyDescent="0.2">
      <c r="A13" s="74" t="s">
        <v>101</v>
      </c>
      <c r="B13" s="76"/>
      <c r="C13" s="74" t="s">
        <v>178</v>
      </c>
      <c r="D13" s="75"/>
      <c r="E13" s="76">
        <v>22800000</v>
      </c>
      <c r="F13" s="76"/>
      <c r="G13" s="76">
        <v>188</v>
      </c>
      <c r="H13" s="75"/>
      <c r="I13" s="187">
        <v>0</v>
      </c>
      <c r="J13" s="187"/>
      <c r="K13" s="102">
        <v>0</v>
      </c>
      <c r="L13" s="187"/>
      <c r="M13" s="102">
        <v>0</v>
      </c>
      <c r="N13" s="75"/>
      <c r="O13" s="187">
        <v>4286400000</v>
      </c>
      <c r="P13" s="187"/>
      <c r="Q13" s="102">
        <v>0</v>
      </c>
      <c r="R13" s="187"/>
      <c r="S13" s="187">
        <f t="shared" ref="S13:S38" si="0">O13+Q13</f>
        <v>4286400000</v>
      </c>
    </row>
    <row r="14" spans="1:38" ht="15.75" x14ac:dyDescent="0.2">
      <c r="A14" s="74" t="s">
        <v>104</v>
      </c>
      <c r="B14" s="76"/>
      <c r="C14" s="74" t="s">
        <v>179</v>
      </c>
      <c r="D14" s="75"/>
      <c r="E14" s="76">
        <v>518193</v>
      </c>
      <c r="F14" s="76"/>
      <c r="G14" s="76">
        <v>7220</v>
      </c>
      <c r="H14" s="75"/>
      <c r="I14" s="187">
        <v>0</v>
      </c>
      <c r="J14" s="187"/>
      <c r="K14" s="102">
        <v>0</v>
      </c>
      <c r="L14" s="187"/>
      <c r="M14" s="102">
        <v>0</v>
      </c>
      <c r="N14" s="75"/>
      <c r="O14" s="187">
        <v>3741353460</v>
      </c>
      <c r="P14" s="187"/>
      <c r="Q14" s="102">
        <v>0</v>
      </c>
      <c r="R14" s="187"/>
      <c r="S14" s="187">
        <f t="shared" si="0"/>
        <v>3741353460</v>
      </c>
    </row>
    <row r="15" spans="1:38" ht="15.75" x14ac:dyDescent="0.2">
      <c r="A15" s="74" t="s">
        <v>109</v>
      </c>
      <c r="B15" s="76"/>
      <c r="C15" s="74" t="s">
        <v>180</v>
      </c>
      <c r="D15" s="75"/>
      <c r="E15" s="76">
        <v>3500000</v>
      </c>
      <c r="F15" s="76"/>
      <c r="G15" s="76">
        <v>1000</v>
      </c>
      <c r="H15" s="75"/>
      <c r="I15" s="187">
        <v>0</v>
      </c>
      <c r="J15" s="187"/>
      <c r="K15" s="102">
        <v>0</v>
      </c>
      <c r="L15" s="187"/>
      <c r="M15" s="102">
        <v>0</v>
      </c>
      <c r="N15" s="75"/>
      <c r="O15" s="187">
        <v>3500000000</v>
      </c>
      <c r="P15" s="187"/>
      <c r="Q15" s="102">
        <v>0</v>
      </c>
      <c r="R15" s="187"/>
      <c r="S15" s="187">
        <f t="shared" si="0"/>
        <v>3500000000</v>
      </c>
    </row>
    <row r="16" spans="1:38" ht="15.75" x14ac:dyDescent="0.2">
      <c r="A16" s="74" t="s">
        <v>96</v>
      </c>
      <c r="B16" s="76"/>
      <c r="C16" s="74" t="s">
        <v>231</v>
      </c>
      <c r="D16" s="75"/>
      <c r="E16" s="76">
        <v>4618131</v>
      </c>
      <c r="F16" s="76"/>
      <c r="G16" s="76">
        <v>800</v>
      </c>
      <c r="H16" s="75"/>
      <c r="I16" s="187">
        <v>0</v>
      </c>
      <c r="J16" s="187"/>
      <c r="K16" s="102">
        <v>0</v>
      </c>
      <c r="L16" s="187"/>
      <c r="M16" s="102">
        <v>0</v>
      </c>
      <c r="N16" s="75"/>
      <c r="O16" s="187">
        <v>3694504800</v>
      </c>
      <c r="P16" s="187"/>
      <c r="Q16" s="102">
        <v>-433333695</v>
      </c>
      <c r="R16" s="187"/>
      <c r="S16" s="187">
        <f t="shared" si="0"/>
        <v>3261171105</v>
      </c>
    </row>
    <row r="17" spans="1:19" ht="15.75" x14ac:dyDescent="0.2">
      <c r="A17" s="74" t="s">
        <v>95</v>
      </c>
      <c r="B17" s="76"/>
      <c r="C17" s="74" t="s">
        <v>176</v>
      </c>
      <c r="D17" s="75"/>
      <c r="E17" s="76">
        <v>56020001</v>
      </c>
      <c r="F17" s="76"/>
      <c r="G17" s="76">
        <v>58</v>
      </c>
      <c r="H17" s="75"/>
      <c r="I17" s="187">
        <v>0</v>
      </c>
      <c r="J17" s="187"/>
      <c r="K17" s="102">
        <v>0</v>
      </c>
      <c r="L17" s="187"/>
      <c r="M17" s="102">
        <v>0</v>
      </c>
      <c r="N17" s="75"/>
      <c r="O17" s="187">
        <v>3249160058</v>
      </c>
      <c r="P17" s="187"/>
      <c r="Q17" s="102">
        <v>0</v>
      </c>
      <c r="R17" s="187"/>
      <c r="S17" s="187">
        <f t="shared" si="0"/>
        <v>3249160058</v>
      </c>
    </row>
    <row r="18" spans="1:19" ht="15.75" x14ac:dyDescent="0.2">
      <c r="A18" s="74" t="s">
        <v>86</v>
      </c>
      <c r="B18" s="76"/>
      <c r="C18" s="74" t="s">
        <v>183</v>
      </c>
      <c r="D18" s="75"/>
      <c r="E18" s="76">
        <v>6077358</v>
      </c>
      <c r="F18" s="76"/>
      <c r="G18" s="76">
        <v>500</v>
      </c>
      <c r="H18" s="75"/>
      <c r="I18" s="187">
        <v>0</v>
      </c>
      <c r="J18" s="187"/>
      <c r="K18" s="102">
        <v>0</v>
      </c>
      <c r="L18" s="187"/>
      <c r="M18" s="102">
        <v>0</v>
      </c>
      <c r="N18" s="75"/>
      <c r="O18" s="187">
        <v>3038679000</v>
      </c>
      <c r="P18" s="187"/>
      <c r="Q18" s="102">
        <v>0</v>
      </c>
      <c r="R18" s="187"/>
      <c r="S18" s="187">
        <f t="shared" si="0"/>
        <v>3038679000</v>
      </c>
    </row>
    <row r="19" spans="1:19" ht="15.75" x14ac:dyDescent="0.2">
      <c r="A19" s="74" t="s">
        <v>87</v>
      </c>
      <c r="B19" s="76"/>
      <c r="C19" s="74" t="s">
        <v>184</v>
      </c>
      <c r="D19" s="75"/>
      <c r="E19" s="76">
        <v>3350000</v>
      </c>
      <c r="F19" s="76"/>
      <c r="G19" s="76">
        <v>900</v>
      </c>
      <c r="H19" s="75"/>
      <c r="I19" s="187">
        <v>0</v>
      </c>
      <c r="J19" s="187"/>
      <c r="K19" s="102">
        <v>0</v>
      </c>
      <c r="L19" s="187"/>
      <c r="M19" s="102">
        <v>0</v>
      </c>
      <c r="N19" s="75"/>
      <c r="O19" s="187">
        <v>3015000000</v>
      </c>
      <c r="P19" s="187"/>
      <c r="Q19" s="102">
        <v>0</v>
      </c>
      <c r="R19" s="187"/>
      <c r="S19" s="187">
        <f t="shared" si="0"/>
        <v>3015000000</v>
      </c>
    </row>
    <row r="20" spans="1:19" ht="15.75" x14ac:dyDescent="0.2">
      <c r="A20" s="74" t="s">
        <v>97</v>
      </c>
      <c r="B20" s="76"/>
      <c r="C20" s="74" t="s">
        <v>178</v>
      </c>
      <c r="D20" s="75"/>
      <c r="E20" s="76">
        <v>3016724</v>
      </c>
      <c r="F20" s="76"/>
      <c r="G20" s="76">
        <v>700</v>
      </c>
      <c r="H20" s="75"/>
      <c r="I20" s="187">
        <v>0</v>
      </c>
      <c r="J20" s="187"/>
      <c r="K20" s="102">
        <v>0</v>
      </c>
      <c r="L20" s="187"/>
      <c r="M20" s="102">
        <v>0</v>
      </c>
      <c r="N20" s="75"/>
      <c r="O20" s="187">
        <v>2111706800</v>
      </c>
      <c r="P20" s="187"/>
      <c r="Q20" s="102">
        <v>0</v>
      </c>
      <c r="R20" s="187"/>
      <c r="S20" s="187">
        <f t="shared" si="0"/>
        <v>2111706800</v>
      </c>
    </row>
    <row r="21" spans="1:19" ht="15.75" x14ac:dyDescent="0.2">
      <c r="A21" s="74" t="s">
        <v>84</v>
      </c>
      <c r="B21" s="76"/>
      <c r="C21" s="74" t="s">
        <v>183</v>
      </c>
      <c r="D21" s="75"/>
      <c r="E21" s="76">
        <v>15575866</v>
      </c>
      <c r="F21" s="76"/>
      <c r="G21" s="76">
        <v>125</v>
      </c>
      <c r="H21" s="75"/>
      <c r="I21" s="187">
        <v>0</v>
      </c>
      <c r="J21" s="187"/>
      <c r="K21" s="102">
        <v>0</v>
      </c>
      <c r="L21" s="187"/>
      <c r="M21" s="102">
        <v>0</v>
      </c>
      <c r="N21" s="75"/>
      <c r="O21" s="187">
        <v>1946983250</v>
      </c>
      <c r="P21" s="187"/>
      <c r="Q21" s="102">
        <v>0</v>
      </c>
      <c r="R21" s="187"/>
      <c r="S21" s="187">
        <f t="shared" si="0"/>
        <v>1946983250</v>
      </c>
    </row>
    <row r="22" spans="1:19" ht="15.75" x14ac:dyDescent="0.2">
      <c r="A22" s="74" t="s">
        <v>105</v>
      </c>
      <c r="B22" s="76"/>
      <c r="C22" s="74" t="s">
        <v>185</v>
      </c>
      <c r="D22" s="75"/>
      <c r="E22" s="76">
        <v>846526</v>
      </c>
      <c r="F22" s="76"/>
      <c r="G22" s="76">
        <v>1360</v>
      </c>
      <c r="H22" s="75"/>
      <c r="I22" s="187">
        <v>0</v>
      </c>
      <c r="J22" s="187"/>
      <c r="K22" s="102">
        <v>0</v>
      </c>
      <c r="L22" s="187"/>
      <c r="M22" s="102">
        <v>0</v>
      </c>
      <c r="N22" s="75"/>
      <c r="O22" s="187">
        <v>1151275360</v>
      </c>
      <c r="P22" s="187"/>
      <c r="Q22" s="102">
        <v>0</v>
      </c>
      <c r="R22" s="187"/>
      <c r="S22" s="187">
        <f t="shared" si="0"/>
        <v>1151275360</v>
      </c>
    </row>
    <row r="23" spans="1:19" ht="15.75" x14ac:dyDescent="0.2">
      <c r="A23" s="74" t="s">
        <v>140</v>
      </c>
      <c r="B23" s="76"/>
      <c r="C23" s="74" t="s">
        <v>186</v>
      </c>
      <c r="D23" s="75"/>
      <c r="E23" s="76">
        <v>281880</v>
      </c>
      <c r="F23" s="76"/>
      <c r="G23" s="76">
        <v>3790</v>
      </c>
      <c r="H23" s="75"/>
      <c r="I23" s="187">
        <v>0</v>
      </c>
      <c r="J23" s="187"/>
      <c r="K23" s="188">
        <v>0</v>
      </c>
      <c r="L23" s="187"/>
      <c r="M23" s="102">
        <v>0</v>
      </c>
      <c r="N23" s="75"/>
      <c r="O23" s="187">
        <v>1068325200</v>
      </c>
      <c r="P23" s="187"/>
      <c r="Q23" s="102">
        <v>0</v>
      </c>
      <c r="R23" s="187"/>
      <c r="S23" s="187">
        <f t="shared" si="0"/>
        <v>1068325200</v>
      </c>
    </row>
    <row r="24" spans="1:19" ht="15.75" x14ac:dyDescent="0.2">
      <c r="A24" s="74" t="s">
        <v>93</v>
      </c>
      <c r="B24" s="76"/>
      <c r="C24" s="74" t="s">
        <v>187</v>
      </c>
      <c r="D24" s="75"/>
      <c r="E24" s="76">
        <v>220000</v>
      </c>
      <c r="F24" s="76"/>
      <c r="G24" s="76">
        <v>4332</v>
      </c>
      <c r="H24" s="75"/>
      <c r="I24" s="187">
        <v>0</v>
      </c>
      <c r="J24" s="187"/>
      <c r="K24" s="102">
        <v>0</v>
      </c>
      <c r="L24" s="187"/>
      <c r="M24" s="102">
        <v>0</v>
      </c>
      <c r="N24" s="75"/>
      <c r="O24" s="187">
        <v>953040000</v>
      </c>
      <c r="P24" s="187"/>
      <c r="Q24" s="102">
        <v>0</v>
      </c>
      <c r="R24" s="187"/>
      <c r="S24" s="187">
        <f t="shared" si="0"/>
        <v>953040000</v>
      </c>
    </row>
    <row r="25" spans="1:19" ht="15.75" x14ac:dyDescent="0.2">
      <c r="A25" s="74" t="s">
        <v>116</v>
      </c>
      <c r="B25" s="76"/>
      <c r="C25" s="74" t="s">
        <v>188</v>
      </c>
      <c r="D25" s="75"/>
      <c r="E25" s="76">
        <v>1209000</v>
      </c>
      <c r="F25" s="76"/>
      <c r="G25" s="76">
        <v>720</v>
      </c>
      <c r="H25" s="75"/>
      <c r="I25" s="187">
        <v>0</v>
      </c>
      <c r="J25" s="187"/>
      <c r="K25" s="102">
        <v>0</v>
      </c>
      <c r="L25" s="187"/>
      <c r="M25" s="102">
        <v>0</v>
      </c>
      <c r="N25" s="75"/>
      <c r="O25" s="187">
        <v>870480000</v>
      </c>
      <c r="P25" s="187"/>
      <c r="Q25" s="102">
        <v>0</v>
      </c>
      <c r="R25" s="187"/>
      <c r="S25" s="187">
        <f t="shared" si="0"/>
        <v>870480000</v>
      </c>
    </row>
    <row r="26" spans="1:19" ht="15.75" x14ac:dyDescent="0.2">
      <c r="A26" s="189" t="s">
        <v>146</v>
      </c>
      <c r="B26" s="76"/>
      <c r="C26" s="74" t="s">
        <v>189</v>
      </c>
      <c r="D26" s="75"/>
      <c r="E26" s="74">
        <v>332000</v>
      </c>
      <c r="F26" s="74"/>
      <c r="G26" s="74">
        <v>2395</v>
      </c>
      <c r="H26" s="75"/>
      <c r="I26" s="187">
        <v>0</v>
      </c>
      <c r="J26" s="187"/>
      <c r="K26" s="102">
        <v>0</v>
      </c>
      <c r="L26" s="187"/>
      <c r="M26" s="102">
        <v>0</v>
      </c>
      <c r="N26" s="75"/>
      <c r="O26" s="187">
        <v>795140000</v>
      </c>
      <c r="P26" s="187"/>
      <c r="Q26" s="102">
        <v>0</v>
      </c>
      <c r="R26" s="187"/>
      <c r="S26" s="187">
        <f t="shared" si="0"/>
        <v>795140000</v>
      </c>
    </row>
    <row r="27" spans="1:19" ht="15.75" x14ac:dyDescent="0.2">
      <c r="A27" s="74" t="s">
        <v>137</v>
      </c>
      <c r="B27" s="76"/>
      <c r="C27" s="74" t="s">
        <v>249</v>
      </c>
      <c r="D27" s="75"/>
      <c r="E27" s="76">
        <v>84800</v>
      </c>
      <c r="F27" s="76"/>
      <c r="G27" s="76">
        <v>7200</v>
      </c>
      <c r="H27" s="75"/>
      <c r="I27" s="187">
        <v>610560000</v>
      </c>
      <c r="J27" s="187"/>
      <c r="K27" s="102">
        <v>-87120423</v>
      </c>
      <c r="L27" s="187"/>
      <c r="M27" s="102">
        <v>523439577</v>
      </c>
      <c r="N27" s="75"/>
      <c r="O27" s="187">
        <v>610560000</v>
      </c>
      <c r="P27" s="187"/>
      <c r="Q27" s="102">
        <v>-87120423</v>
      </c>
      <c r="R27" s="187"/>
      <c r="S27" s="187">
        <f t="shared" si="0"/>
        <v>523439577</v>
      </c>
    </row>
    <row r="28" spans="1:19" ht="15.75" x14ac:dyDescent="0.2">
      <c r="A28" s="189" t="s">
        <v>127</v>
      </c>
      <c r="B28" s="76"/>
      <c r="C28" s="74" t="s">
        <v>190</v>
      </c>
      <c r="D28" s="75"/>
      <c r="E28" s="74">
        <v>3968000</v>
      </c>
      <c r="F28" s="74"/>
      <c r="G28" s="74">
        <v>105</v>
      </c>
      <c r="H28" s="75"/>
      <c r="I28" s="187">
        <v>0</v>
      </c>
      <c r="J28" s="187"/>
      <c r="K28" s="102">
        <v>0</v>
      </c>
      <c r="L28" s="187"/>
      <c r="M28" s="102">
        <v>0</v>
      </c>
      <c r="N28" s="75"/>
      <c r="O28" s="187">
        <v>416640000</v>
      </c>
      <c r="P28" s="187"/>
      <c r="Q28" s="102">
        <v>-18019817</v>
      </c>
      <c r="R28" s="187"/>
      <c r="S28" s="187">
        <f t="shared" si="0"/>
        <v>398620183</v>
      </c>
    </row>
    <row r="29" spans="1:19" ht="15.75" x14ac:dyDescent="0.2">
      <c r="A29" s="74" t="s">
        <v>191</v>
      </c>
      <c r="B29" s="76"/>
      <c r="C29" s="74" t="s">
        <v>192</v>
      </c>
      <c r="D29" s="75"/>
      <c r="E29" s="76">
        <v>1239097</v>
      </c>
      <c r="F29" s="76"/>
      <c r="G29" s="76">
        <v>243</v>
      </c>
      <c r="H29" s="75"/>
      <c r="I29" s="187">
        <v>0</v>
      </c>
      <c r="J29" s="187"/>
      <c r="K29" s="102">
        <v>0</v>
      </c>
      <c r="L29" s="187"/>
      <c r="M29" s="102">
        <v>0</v>
      </c>
      <c r="N29" s="75"/>
      <c r="O29" s="187">
        <v>301100571</v>
      </c>
      <c r="P29" s="187"/>
      <c r="Q29" s="102">
        <v>0</v>
      </c>
      <c r="R29" s="187"/>
      <c r="S29" s="187">
        <f t="shared" si="0"/>
        <v>301100571</v>
      </c>
    </row>
    <row r="30" spans="1:19" ht="15.75" x14ac:dyDescent="0.2">
      <c r="A30" s="74" t="s">
        <v>91</v>
      </c>
      <c r="B30" s="76"/>
      <c r="C30" s="74" t="s">
        <v>193</v>
      </c>
      <c r="D30" s="75"/>
      <c r="E30" s="76">
        <v>2109652</v>
      </c>
      <c r="F30" s="76"/>
      <c r="G30" s="76">
        <v>140</v>
      </c>
      <c r="H30" s="75"/>
      <c r="I30" s="187">
        <v>0</v>
      </c>
      <c r="J30" s="187"/>
      <c r="K30" s="102">
        <v>0</v>
      </c>
      <c r="L30" s="187"/>
      <c r="M30" s="102">
        <v>0</v>
      </c>
      <c r="N30" s="75"/>
      <c r="O30" s="187">
        <v>295351280</v>
      </c>
      <c r="P30" s="187"/>
      <c r="Q30" s="102">
        <v>0</v>
      </c>
      <c r="R30" s="187"/>
      <c r="S30" s="187">
        <f t="shared" si="0"/>
        <v>295351280</v>
      </c>
    </row>
    <row r="31" spans="1:19" ht="15.75" x14ac:dyDescent="0.2">
      <c r="A31" s="74" t="s">
        <v>159</v>
      </c>
      <c r="B31" s="76"/>
      <c r="C31" s="74" t="s">
        <v>194</v>
      </c>
      <c r="D31" s="75"/>
      <c r="E31" s="76">
        <v>1303000</v>
      </c>
      <c r="F31" s="76"/>
      <c r="G31" s="76">
        <v>150</v>
      </c>
      <c r="H31" s="75"/>
      <c r="I31" s="187">
        <v>0</v>
      </c>
      <c r="J31" s="187"/>
      <c r="K31" s="102">
        <v>0</v>
      </c>
      <c r="L31" s="187"/>
      <c r="M31" s="102">
        <v>0</v>
      </c>
      <c r="N31" s="75"/>
      <c r="O31" s="187">
        <v>195450000</v>
      </c>
      <c r="P31" s="187"/>
      <c r="Q31" s="102">
        <v>0</v>
      </c>
      <c r="R31" s="187"/>
      <c r="S31" s="187">
        <f t="shared" si="0"/>
        <v>195450000</v>
      </c>
    </row>
    <row r="32" spans="1:19" ht="15.75" x14ac:dyDescent="0.2">
      <c r="A32" s="74" t="s">
        <v>128</v>
      </c>
      <c r="B32" s="76"/>
      <c r="C32" s="74" t="s">
        <v>195</v>
      </c>
      <c r="D32" s="75"/>
      <c r="E32" s="76">
        <v>4020000</v>
      </c>
      <c r="F32" s="76"/>
      <c r="G32" s="76">
        <v>44</v>
      </c>
      <c r="H32" s="75"/>
      <c r="I32" s="187">
        <v>0</v>
      </c>
      <c r="J32" s="187"/>
      <c r="K32" s="102">
        <v>0</v>
      </c>
      <c r="L32" s="187"/>
      <c r="M32" s="102">
        <v>0</v>
      </c>
      <c r="N32" s="75"/>
      <c r="O32" s="187">
        <v>176880000</v>
      </c>
      <c r="P32" s="187"/>
      <c r="Q32" s="102">
        <v>0</v>
      </c>
      <c r="R32" s="187"/>
      <c r="S32" s="187">
        <f t="shared" si="0"/>
        <v>176880000</v>
      </c>
    </row>
    <row r="33" spans="1:21" ht="15.75" x14ac:dyDescent="0.2">
      <c r="A33" s="74" t="s">
        <v>106</v>
      </c>
      <c r="B33" s="76"/>
      <c r="C33" s="74" t="s">
        <v>196</v>
      </c>
      <c r="D33" s="75"/>
      <c r="E33" s="76">
        <v>1372730</v>
      </c>
      <c r="F33" s="76"/>
      <c r="G33" s="76">
        <v>100</v>
      </c>
      <c r="H33" s="75"/>
      <c r="I33" s="187">
        <v>0</v>
      </c>
      <c r="J33" s="187"/>
      <c r="K33" s="102">
        <v>0</v>
      </c>
      <c r="L33" s="187"/>
      <c r="M33" s="102">
        <v>0</v>
      </c>
      <c r="N33" s="75"/>
      <c r="O33" s="187">
        <v>137279764</v>
      </c>
      <c r="P33" s="187"/>
      <c r="Q33" s="102">
        <v>0</v>
      </c>
      <c r="R33" s="187"/>
      <c r="S33" s="187">
        <f t="shared" si="0"/>
        <v>137279764</v>
      </c>
    </row>
    <row r="34" spans="1:21" ht="15.75" x14ac:dyDescent="0.2">
      <c r="A34" s="74" t="s">
        <v>152</v>
      </c>
      <c r="B34" s="76"/>
      <c r="C34" s="74" t="s">
        <v>197</v>
      </c>
      <c r="D34" s="75"/>
      <c r="E34" s="76">
        <v>1036000</v>
      </c>
      <c r="F34" s="76"/>
      <c r="G34" s="76">
        <v>55</v>
      </c>
      <c r="H34" s="75"/>
      <c r="I34" s="187">
        <v>0</v>
      </c>
      <c r="J34" s="187"/>
      <c r="K34" s="102">
        <v>0</v>
      </c>
      <c r="L34" s="187"/>
      <c r="M34" s="102">
        <v>0</v>
      </c>
      <c r="N34" s="75"/>
      <c r="O34" s="187">
        <v>56980000</v>
      </c>
      <c r="P34" s="187"/>
      <c r="Q34" s="102">
        <v>0</v>
      </c>
      <c r="R34" s="187"/>
      <c r="S34" s="187">
        <f t="shared" si="0"/>
        <v>56980000</v>
      </c>
    </row>
    <row r="35" spans="1:21" ht="15.75" x14ac:dyDescent="0.2">
      <c r="A35" s="74" t="s">
        <v>90</v>
      </c>
      <c r="B35" s="76"/>
      <c r="C35" s="74" t="s">
        <v>198</v>
      </c>
      <c r="D35" s="75"/>
      <c r="E35" s="76">
        <v>3095884</v>
      </c>
      <c r="F35" s="76"/>
      <c r="G35" s="76">
        <v>11</v>
      </c>
      <c r="H35" s="75"/>
      <c r="I35" s="187">
        <v>0</v>
      </c>
      <c r="J35" s="187"/>
      <c r="K35" s="102">
        <v>0</v>
      </c>
      <c r="L35" s="187"/>
      <c r="M35" s="102">
        <v>0</v>
      </c>
      <c r="N35" s="75"/>
      <c r="O35" s="187">
        <v>34056418</v>
      </c>
      <c r="P35" s="187"/>
      <c r="Q35" s="102">
        <v>0</v>
      </c>
      <c r="R35" s="187"/>
      <c r="S35" s="187">
        <f t="shared" si="0"/>
        <v>34056418</v>
      </c>
    </row>
    <row r="36" spans="1:21" ht="15.75" x14ac:dyDescent="0.2">
      <c r="A36" s="74" t="s">
        <v>108</v>
      </c>
      <c r="B36" s="76"/>
      <c r="C36" s="74" t="s">
        <v>199</v>
      </c>
      <c r="D36" s="75"/>
      <c r="E36" s="76">
        <v>500000</v>
      </c>
      <c r="F36" s="76"/>
      <c r="G36" s="76">
        <v>61</v>
      </c>
      <c r="H36" s="75"/>
      <c r="I36" s="187">
        <v>0</v>
      </c>
      <c r="J36" s="187"/>
      <c r="K36" s="102">
        <v>0</v>
      </c>
      <c r="L36" s="187"/>
      <c r="M36" s="102">
        <v>0</v>
      </c>
      <c r="N36" s="75"/>
      <c r="O36" s="187">
        <v>30500000</v>
      </c>
      <c r="P36" s="187"/>
      <c r="Q36" s="102">
        <v>0</v>
      </c>
      <c r="R36" s="187"/>
      <c r="S36" s="187">
        <f t="shared" si="0"/>
        <v>30500000</v>
      </c>
    </row>
    <row r="37" spans="1:21" ht="15.75" x14ac:dyDescent="0.2">
      <c r="A37" s="74" t="s">
        <v>118</v>
      </c>
      <c r="B37" s="76"/>
      <c r="C37" s="74" t="s">
        <v>200</v>
      </c>
      <c r="D37" s="75"/>
      <c r="E37" s="76">
        <v>1866538</v>
      </c>
      <c r="F37" s="76"/>
      <c r="G37" s="76">
        <v>10</v>
      </c>
      <c r="H37" s="75"/>
      <c r="I37" s="187">
        <v>0</v>
      </c>
      <c r="J37" s="187"/>
      <c r="K37" s="102">
        <v>0</v>
      </c>
      <c r="L37" s="187"/>
      <c r="M37" s="102">
        <v>0</v>
      </c>
      <c r="N37" s="75"/>
      <c r="O37" s="187">
        <v>18665380</v>
      </c>
      <c r="P37" s="187"/>
      <c r="Q37" s="102">
        <v>-1822701</v>
      </c>
      <c r="R37" s="187"/>
      <c r="S37" s="187">
        <f t="shared" si="0"/>
        <v>16842679</v>
      </c>
    </row>
    <row r="38" spans="1:21" ht="16.5" thickBot="1" x14ac:dyDescent="0.25">
      <c r="A38" s="74" t="s">
        <v>126</v>
      </c>
      <c r="B38" s="76"/>
      <c r="C38" s="74" t="s">
        <v>176</v>
      </c>
      <c r="D38" s="75"/>
      <c r="E38" s="76">
        <v>2100000</v>
      </c>
      <c r="F38" s="76"/>
      <c r="G38" s="76">
        <v>4</v>
      </c>
      <c r="H38" s="75"/>
      <c r="I38" s="187">
        <v>0</v>
      </c>
      <c r="J38" s="187"/>
      <c r="K38" s="102">
        <v>0</v>
      </c>
      <c r="L38" s="187"/>
      <c r="M38" s="102">
        <v>0</v>
      </c>
      <c r="N38" s="75"/>
      <c r="O38" s="187">
        <v>8400000</v>
      </c>
      <c r="P38" s="187"/>
      <c r="Q38" s="102">
        <v>0</v>
      </c>
      <c r="R38" s="187"/>
      <c r="S38" s="187">
        <f t="shared" si="0"/>
        <v>8400000</v>
      </c>
    </row>
    <row r="39" spans="1:21" ht="16.5" thickBot="1" x14ac:dyDescent="0.25">
      <c r="A39" s="190" t="s">
        <v>2</v>
      </c>
      <c r="B39" s="212"/>
      <c r="C39" s="212"/>
      <c r="D39" s="212"/>
      <c r="E39" s="212"/>
      <c r="F39" s="212"/>
      <c r="G39" s="77"/>
      <c r="H39" s="212"/>
      <c r="I39" s="81">
        <f>SUM(I7:I38)</f>
        <v>610560000</v>
      </c>
      <c r="J39" s="212"/>
      <c r="K39" s="81">
        <f>SUM(K7:K38)</f>
        <v>-87120423</v>
      </c>
      <c r="L39" s="212"/>
      <c r="M39" s="81">
        <f>SUM(M7:M38)</f>
        <v>523439577</v>
      </c>
      <c r="N39" s="212"/>
      <c r="O39" s="81">
        <f>SUM(O7:O38)</f>
        <v>92331829024</v>
      </c>
      <c r="P39" s="212"/>
      <c r="Q39" s="81">
        <f>SUM(Q7:Q38)</f>
        <v>-540296636</v>
      </c>
      <c r="R39" s="212"/>
      <c r="S39" s="81">
        <f>SUM(S7:S38)</f>
        <v>91791532388</v>
      </c>
    </row>
    <row r="40" spans="1:21" ht="13.5" thickTop="1" x14ac:dyDescent="0.2">
      <c r="O40" s="145"/>
      <c r="S40" s="109"/>
    </row>
    <row r="41" spans="1:21" x14ac:dyDescent="0.2">
      <c r="G41" s="78"/>
    </row>
    <row r="42" spans="1:21" x14ac:dyDescent="0.2">
      <c r="Q42" s="145"/>
      <c r="S42" s="145"/>
    </row>
    <row r="45" spans="1:21" x14ac:dyDescent="0.2">
      <c r="U45" s="80"/>
    </row>
    <row r="49" spans="19:22" x14ac:dyDescent="0.2">
      <c r="U49" s="78"/>
      <c r="V49" s="78"/>
    </row>
    <row r="50" spans="19:22" x14ac:dyDescent="0.2">
      <c r="S50" s="78"/>
      <c r="U50" s="78"/>
      <c r="V50" s="78"/>
    </row>
  </sheetData>
  <sortState xmlns:xlrd2="http://schemas.microsoft.com/office/spreadsheetml/2017/richdata2" ref="A7:S38">
    <sortCondition descending="1" ref="S7:S38"/>
  </sortState>
  <mergeCells count="7">
    <mergeCell ref="C5:G5"/>
    <mergeCell ref="I5:M5"/>
    <mergeCell ref="O5:S5"/>
    <mergeCell ref="A1:S1"/>
    <mergeCell ref="A2:S2"/>
    <mergeCell ref="A3:S3"/>
    <mergeCell ref="A4:S4"/>
  </mergeCells>
  <conditionalFormatting sqref="A11">
    <cfRule type="duplicateValues" dxfId="11" priority="13"/>
  </conditionalFormatting>
  <conditionalFormatting sqref="A14">
    <cfRule type="duplicateValues" dxfId="10" priority="12"/>
  </conditionalFormatting>
  <conditionalFormatting sqref="A15">
    <cfRule type="duplicateValues" dxfId="9" priority="11"/>
  </conditionalFormatting>
  <conditionalFormatting sqref="A7 A10">
    <cfRule type="duplicateValues" dxfId="8" priority="10"/>
  </conditionalFormatting>
  <conditionalFormatting sqref="A16">
    <cfRule type="duplicateValues" dxfId="7" priority="14"/>
  </conditionalFormatting>
  <conditionalFormatting sqref="A12">
    <cfRule type="duplicateValues" dxfId="6" priority="8"/>
  </conditionalFormatting>
  <conditionalFormatting sqref="A13">
    <cfRule type="duplicateValues" dxfId="5" priority="7"/>
  </conditionalFormatting>
  <conditionalFormatting sqref="A17:A20">
    <cfRule type="duplicateValues" dxfId="4" priority="15"/>
  </conditionalFormatting>
  <conditionalFormatting sqref="A21:A23">
    <cfRule type="duplicateValues" dxfId="3" priority="4"/>
  </conditionalFormatting>
  <conditionalFormatting sqref="A9">
    <cfRule type="duplicateValues" dxfId="2" priority="3"/>
  </conditionalFormatting>
  <conditionalFormatting sqref="A8">
    <cfRule type="duplicateValues" dxfId="1" priority="2"/>
  </conditionalFormatting>
  <conditionalFormatting sqref="A24:A38">
    <cfRule type="duplicateValues" dxfId="0" priority="16"/>
  </conditionalFormatting>
  <pageMargins left="0.7" right="0.7" top="0.75" bottom="0.75" header="0.3" footer="0.3"/>
  <pageSetup scale="76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3"/>
  <sheetViews>
    <sheetView rightToLeft="1" workbookViewId="0">
      <selection activeCell="R24" sqref="R24"/>
    </sheetView>
  </sheetViews>
  <sheetFormatPr defaultRowHeight="15" x14ac:dyDescent="0.25"/>
  <cols>
    <col min="1" max="1" width="26" bestFit="1" customWidth="1"/>
    <col min="2" max="2" width="12.5703125" customWidth="1"/>
    <col min="3" max="3" width="0.85546875" customWidth="1"/>
    <col min="4" max="4" width="12.42578125" customWidth="1"/>
    <col min="5" max="5" width="1.28515625" customWidth="1"/>
    <col min="6" max="6" width="10.7109375" customWidth="1"/>
    <col min="7" max="7" width="1" customWidth="1"/>
    <col min="8" max="8" width="11.28515625" bestFit="1" customWidth="1"/>
    <col min="9" max="9" width="0.85546875" customWidth="1"/>
    <col min="11" max="11" width="0.7109375" customWidth="1"/>
    <col min="12" max="12" width="11.5703125" bestFit="1" customWidth="1"/>
    <col min="13" max="13" width="0.7109375" customWidth="1"/>
    <col min="14" max="14" width="12.140625" bestFit="1" customWidth="1"/>
    <col min="15" max="15" width="0.5703125" customWidth="1"/>
    <col min="17" max="17" width="0.5703125" customWidth="1"/>
    <col min="18" max="18" width="12.140625" bestFit="1" customWidth="1"/>
  </cols>
  <sheetData>
    <row r="1" spans="1:18" ht="19.5" x14ac:dyDescent="0.5">
      <c r="A1" s="264" t="str">
        <f>درآمدها!A1</f>
        <v xml:space="preserve">صندوق سرمایه گذاری کارگزاری پارسیان 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</row>
    <row r="2" spans="1:18" ht="19.5" x14ac:dyDescent="0.5">
      <c r="A2" s="264" t="s">
        <v>62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</row>
    <row r="3" spans="1:18" ht="19.5" x14ac:dyDescent="0.5">
      <c r="A3" s="264" t="str">
        <f>درآمدها!A3</f>
        <v>برای ماه منتهی به 1403/01/27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</row>
    <row r="4" spans="1:18" ht="25.5" x14ac:dyDescent="0.25">
      <c r="A4" s="216" t="s">
        <v>77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</row>
    <row r="5" spans="1:18" ht="16.5" customHeight="1" thickBot="1" x14ac:dyDescent="0.5">
      <c r="A5" s="27"/>
      <c r="B5" s="263"/>
      <c r="C5" s="263"/>
      <c r="D5" s="263"/>
      <c r="E5" s="263"/>
      <c r="F5" s="263"/>
      <c r="G5" s="10"/>
      <c r="H5" s="251" t="s">
        <v>247</v>
      </c>
      <c r="I5" s="251"/>
      <c r="J5" s="251"/>
      <c r="K5" s="251"/>
      <c r="L5" s="251"/>
      <c r="M5" s="10"/>
      <c r="N5" s="251" t="s">
        <v>248</v>
      </c>
      <c r="O5" s="251"/>
      <c r="P5" s="251"/>
      <c r="Q5" s="251"/>
      <c r="R5" s="251"/>
    </row>
    <row r="6" spans="1:18" ht="38.25" customHeight="1" thickBot="1" x14ac:dyDescent="0.3">
      <c r="A6" s="25" t="s">
        <v>35</v>
      </c>
      <c r="B6" s="32" t="s">
        <v>44</v>
      </c>
      <c r="C6" s="33"/>
      <c r="D6" s="32" t="s">
        <v>22</v>
      </c>
      <c r="E6" s="33"/>
      <c r="F6" s="32" t="s">
        <v>32</v>
      </c>
      <c r="G6" s="33"/>
      <c r="H6" s="32" t="s">
        <v>63</v>
      </c>
      <c r="I6" s="33"/>
      <c r="J6" s="32" t="s">
        <v>40</v>
      </c>
      <c r="K6" s="33"/>
      <c r="L6" s="32" t="s">
        <v>45</v>
      </c>
      <c r="M6" s="25"/>
      <c r="N6" s="32" t="s">
        <v>63</v>
      </c>
      <c r="O6" s="33"/>
      <c r="P6" s="32" t="s">
        <v>40</v>
      </c>
      <c r="Q6" s="33"/>
      <c r="R6" s="32" t="s">
        <v>45</v>
      </c>
    </row>
    <row r="7" spans="1:18" ht="18" x14ac:dyDescent="0.25">
      <c r="A7" s="25" t="s">
        <v>227</v>
      </c>
      <c r="B7" s="7" t="s">
        <v>203</v>
      </c>
      <c r="C7" s="25"/>
      <c r="D7" s="7" t="s">
        <v>229</v>
      </c>
      <c r="E7" s="25"/>
      <c r="F7" s="7">
        <v>23</v>
      </c>
      <c r="G7" s="25"/>
      <c r="H7" s="192">
        <v>2863575139</v>
      </c>
      <c r="I7" s="191"/>
      <c r="J7" s="192">
        <v>0</v>
      </c>
      <c r="K7" s="177"/>
      <c r="L7" s="192">
        <f>H7-J7</f>
        <v>2863575139</v>
      </c>
      <c r="M7" s="100"/>
      <c r="N7" s="100">
        <v>4106516007</v>
      </c>
      <c r="O7" s="100"/>
      <c r="P7" s="192">
        <v>0</v>
      </c>
      <c r="Q7" s="100"/>
      <c r="R7" s="100">
        <f>N7-P7</f>
        <v>4106516007</v>
      </c>
    </row>
    <row r="8" spans="1:18" ht="18" x14ac:dyDescent="0.25">
      <c r="A8" s="25" t="s">
        <v>228</v>
      </c>
      <c r="B8" s="7" t="s">
        <v>203</v>
      </c>
      <c r="C8" s="25"/>
      <c r="D8" s="7" t="s">
        <v>230</v>
      </c>
      <c r="E8" s="25"/>
      <c r="F8" s="7">
        <v>23</v>
      </c>
      <c r="G8" s="25"/>
      <c r="H8" s="192">
        <v>1034288883</v>
      </c>
      <c r="I8" s="191"/>
      <c r="J8" s="192">
        <v>0</v>
      </c>
      <c r="K8" s="177"/>
      <c r="L8" s="192">
        <f t="shared" ref="L8:L11" si="0">H8-J8</f>
        <v>1034288883</v>
      </c>
      <c r="M8" s="100"/>
      <c r="N8" s="100">
        <v>1278302263</v>
      </c>
      <c r="O8" s="100"/>
      <c r="P8" s="192">
        <v>0</v>
      </c>
      <c r="Q8" s="100"/>
      <c r="R8" s="100">
        <f t="shared" ref="R8:R10" si="1">N8-P8</f>
        <v>1278302263</v>
      </c>
    </row>
    <row r="9" spans="1:18" ht="18" x14ac:dyDescent="0.25">
      <c r="A9" s="25" t="s">
        <v>244</v>
      </c>
      <c r="B9" s="7" t="s">
        <v>203</v>
      </c>
      <c r="C9" s="25"/>
      <c r="D9" s="7" t="s">
        <v>246</v>
      </c>
      <c r="E9" s="25"/>
      <c r="F9" s="7">
        <v>23</v>
      </c>
      <c r="G9" s="25"/>
      <c r="H9" s="192">
        <v>193609588</v>
      </c>
      <c r="I9" s="191"/>
      <c r="J9" s="192">
        <v>0</v>
      </c>
      <c r="K9" s="177"/>
      <c r="L9" s="192">
        <f t="shared" si="0"/>
        <v>193609588</v>
      </c>
      <c r="M9" s="100"/>
      <c r="N9" s="100">
        <v>193609588</v>
      </c>
      <c r="O9" s="100"/>
      <c r="P9" s="192">
        <v>0</v>
      </c>
      <c r="Q9" s="100"/>
      <c r="R9" s="100">
        <f t="shared" si="1"/>
        <v>193609588</v>
      </c>
    </row>
    <row r="10" spans="1:18" ht="18" x14ac:dyDescent="0.25">
      <c r="A10" s="25" t="s">
        <v>201</v>
      </c>
      <c r="B10" s="7" t="s">
        <v>203</v>
      </c>
      <c r="C10" s="25"/>
      <c r="D10" s="7" t="s">
        <v>204</v>
      </c>
      <c r="E10" s="25"/>
      <c r="F10" s="7">
        <v>18.5</v>
      </c>
      <c r="G10" s="25"/>
      <c r="H10" s="192">
        <v>0</v>
      </c>
      <c r="I10" s="191"/>
      <c r="J10" s="192">
        <v>0</v>
      </c>
      <c r="K10" s="177"/>
      <c r="L10" s="192">
        <f t="shared" si="0"/>
        <v>0</v>
      </c>
      <c r="M10" s="100"/>
      <c r="N10" s="100">
        <v>10165119231</v>
      </c>
      <c r="O10" s="100"/>
      <c r="P10" s="192">
        <v>0</v>
      </c>
      <c r="Q10" s="100"/>
      <c r="R10" s="100">
        <f t="shared" si="1"/>
        <v>10165119231</v>
      </c>
    </row>
    <row r="11" spans="1:18" ht="18.75" thickBot="1" x14ac:dyDescent="0.3">
      <c r="A11" s="25" t="s">
        <v>202</v>
      </c>
      <c r="B11" s="7" t="s">
        <v>203</v>
      </c>
      <c r="C11" s="25"/>
      <c r="D11" s="7" t="s">
        <v>205</v>
      </c>
      <c r="E11" s="25"/>
      <c r="F11" s="7">
        <v>18</v>
      </c>
      <c r="G11" s="25"/>
      <c r="H11" s="192">
        <v>0</v>
      </c>
      <c r="I11" s="191"/>
      <c r="J11" s="192">
        <v>0</v>
      </c>
      <c r="K11" s="177"/>
      <c r="L11" s="192">
        <f t="shared" si="0"/>
        <v>0</v>
      </c>
      <c r="M11" s="100"/>
      <c r="N11" s="100">
        <v>9902809353</v>
      </c>
      <c r="O11" s="100"/>
      <c r="P11" s="192">
        <v>0</v>
      </c>
      <c r="Q11" s="100"/>
      <c r="R11" s="100">
        <f>N11-P11</f>
        <v>9902809353</v>
      </c>
    </row>
    <row r="12" spans="1:18" ht="18.75" thickBot="1" x14ac:dyDescent="0.3">
      <c r="A12" s="25" t="s">
        <v>2</v>
      </c>
      <c r="B12" s="25"/>
      <c r="C12" s="25"/>
      <c r="D12" s="25"/>
      <c r="E12" s="25"/>
      <c r="F12" s="25"/>
      <c r="G12" s="25"/>
      <c r="H12" s="84">
        <f>SUM(H7:H11)</f>
        <v>4091473610</v>
      </c>
      <c r="I12" s="25"/>
      <c r="J12" s="84">
        <f>SUM(J7:J11)</f>
        <v>0</v>
      </c>
      <c r="K12" s="25"/>
      <c r="L12" s="84">
        <f>SUM(L7:L11)</f>
        <v>4091473610</v>
      </c>
      <c r="M12" s="25"/>
      <c r="N12" s="84">
        <f>SUM(N7:N11)</f>
        <v>25646356442</v>
      </c>
      <c r="O12" s="25"/>
      <c r="P12" s="84">
        <f>SUM(P7:P11)</f>
        <v>0</v>
      </c>
      <c r="Q12" s="25"/>
      <c r="R12" s="84">
        <f>SUM(R7:R11)</f>
        <v>25646356442</v>
      </c>
    </row>
    <row r="13" spans="1:18" ht="18.75" thickTop="1" x14ac:dyDescent="0.4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3"/>
  <sheetViews>
    <sheetView rightToLeft="1" workbookViewId="0">
      <selection activeCell="O15" sqref="O15"/>
    </sheetView>
  </sheetViews>
  <sheetFormatPr defaultRowHeight="15" x14ac:dyDescent="0.25"/>
  <cols>
    <col min="1" max="1" width="20.140625" customWidth="1"/>
    <col min="2" max="2" width="14.42578125" bestFit="1" customWidth="1"/>
    <col min="3" max="3" width="0.85546875" customWidth="1"/>
    <col min="4" max="4" width="12.85546875" bestFit="1" customWidth="1"/>
    <col min="5" max="5" width="0.7109375" customWidth="1"/>
    <col min="6" max="6" width="14.42578125" bestFit="1" customWidth="1"/>
    <col min="7" max="7" width="0.7109375" customWidth="1"/>
    <col min="8" max="8" width="15.85546875" bestFit="1" customWidth="1"/>
    <col min="9" max="9" width="0.5703125" customWidth="1"/>
    <col min="10" max="10" width="9.28515625" bestFit="1" customWidth="1"/>
    <col min="11" max="11" width="0.5703125" customWidth="1"/>
    <col min="12" max="12" width="15.85546875" bestFit="1" customWidth="1"/>
  </cols>
  <sheetData>
    <row r="1" spans="1:12" ht="19.5" x14ac:dyDescent="0.5">
      <c r="A1" s="264" t="str">
        <f>درآمدها!A1</f>
        <v xml:space="preserve">صندوق سرمایه گذاری کارگزاری پارسیان 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2" spans="1:12" ht="19.5" x14ac:dyDescent="0.5">
      <c r="A2" s="264" t="s">
        <v>62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</row>
    <row r="3" spans="1:12" ht="19.5" x14ac:dyDescent="0.5">
      <c r="A3" s="264" t="str">
        <f>درآمدها!A3</f>
        <v>برای ماه منتهی به 1403/01/27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</row>
    <row r="4" spans="1:12" ht="25.5" x14ac:dyDescent="0.25">
      <c r="A4" s="216" t="s">
        <v>78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ht="16.5" customHeight="1" thickBot="1" x14ac:dyDescent="0.5">
      <c r="A5" s="27"/>
      <c r="B5" s="251" t="s">
        <v>247</v>
      </c>
      <c r="C5" s="251"/>
      <c r="D5" s="251"/>
      <c r="E5" s="251"/>
      <c r="F5" s="251"/>
      <c r="G5" s="10"/>
      <c r="H5" s="251" t="s">
        <v>248</v>
      </c>
      <c r="I5" s="251"/>
      <c r="J5" s="251"/>
      <c r="K5" s="251"/>
      <c r="L5" s="251"/>
    </row>
    <row r="6" spans="1:12" ht="38.25" customHeight="1" thickBot="1" x14ac:dyDescent="0.3">
      <c r="A6" s="25" t="s">
        <v>35</v>
      </c>
      <c r="B6" s="32" t="s">
        <v>63</v>
      </c>
      <c r="C6" s="33"/>
      <c r="D6" s="32" t="s">
        <v>40</v>
      </c>
      <c r="E6" s="33"/>
      <c r="F6" s="32" t="s">
        <v>45</v>
      </c>
      <c r="G6" s="25"/>
      <c r="H6" s="32" t="s">
        <v>63</v>
      </c>
      <c r="I6" s="33"/>
      <c r="J6" s="32" t="s">
        <v>40</v>
      </c>
      <c r="K6" s="33"/>
      <c r="L6" s="32" t="s">
        <v>45</v>
      </c>
    </row>
    <row r="7" spans="1:12" s="21" customFormat="1" ht="15.75" x14ac:dyDescent="0.2">
      <c r="A7" s="193" t="s">
        <v>206</v>
      </c>
      <c r="B7" s="87">
        <v>81592</v>
      </c>
      <c r="C7" s="87"/>
      <c r="D7" s="87">
        <v>0</v>
      </c>
      <c r="E7" s="87"/>
      <c r="F7" s="87">
        <f>B7+D7</f>
        <v>81592</v>
      </c>
      <c r="G7" s="194"/>
      <c r="H7" s="87">
        <v>7911052593</v>
      </c>
      <c r="I7" s="87"/>
      <c r="J7" s="87">
        <v>0</v>
      </c>
      <c r="K7" s="87"/>
      <c r="L7" s="87">
        <v>7911134185</v>
      </c>
    </row>
    <row r="8" spans="1:12" ht="18.75" thickBot="1" x14ac:dyDescent="0.3">
      <c r="A8" s="25" t="s">
        <v>207</v>
      </c>
      <c r="B8" s="85">
        <v>3609362</v>
      </c>
      <c r="C8" s="195"/>
      <c r="D8" s="85">
        <v>0</v>
      </c>
      <c r="E8" s="195"/>
      <c r="F8" s="87">
        <f>B8+D8</f>
        <v>3609362</v>
      </c>
      <c r="G8" s="195"/>
      <c r="H8" s="85">
        <v>581414452</v>
      </c>
      <c r="I8" s="195"/>
      <c r="J8" s="85">
        <v>0</v>
      </c>
      <c r="K8" s="195"/>
      <c r="L8" s="87">
        <f>H8+J8</f>
        <v>581414452</v>
      </c>
    </row>
    <row r="9" spans="1:12" ht="18.75" thickBot="1" x14ac:dyDescent="0.3">
      <c r="A9" s="25" t="s">
        <v>2</v>
      </c>
      <c r="B9" s="79">
        <f>SUM(B7:B8)</f>
        <v>3690954</v>
      </c>
      <c r="C9" s="25"/>
      <c r="D9" s="79">
        <f>SUM(D7:D8)</f>
        <v>0</v>
      </c>
      <c r="E9" s="25"/>
      <c r="F9" s="79">
        <f>SUM(F7:F8)</f>
        <v>3690954</v>
      </c>
      <c r="G9" s="25"/>
      <c r="H9" s="79">
        <f>SUM(H7:H8)</f>
        <v>8492467045</v>
      </c>
      <c r="I9" s="25"/>
      <c r="J9" s="79">
        <f>SUM(J7:J8)</f>
        <v>0</v>
      </c>
      <c r="K9" s="25"/>
      <c r="L9" s="79">
        <f>SUM(L7:L8)</f>
        <v>8492548637</v>
      </c>
    </row>
    <row r="10" spans="1:12" ht="18.75" thickTop="1" x14ac:dyDescent="0.4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25">
      <c r="L11" s="116"/>
    </row>
    <row r="13" spans="1:12" x14ac:dyDescent="0.25">
      <c r="L13" s="117"/>
    </row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89"/>
  <sheetViews>
    <sheetView rightToLeft="1" workbookViewId="0">
      <selection activeCell="S20" sqref="S20"/>
    </sheetView>
  </sheetViews>
  <sheetFormatPr defaultRowHeight="15" x14ac:dyDescent="0.25"/>
  <cols>
    <col min="1" max="1" width="27.85546875" bestFit="1" customWidth="1"/>
    <col min="2" max="2" width="9.7109375" bestFit="1" customWidth="1"/>
    <col min="3" max="3" width="0.85546875" customWidth="1"/>
    <col min="4" max="4" width="12.28515625" bestFit="1" customWidth="1"/>
    <col min="5" max="5" width="0.5703125" customWidth="1"/>
    <col min="6" max="6" width="12.28515625" bestFit="1" customWidth="1"/>
    <col min="7" max="7" width="0.85546875" customWidth="1"/>
    <col min="8" max="8" width="12.28515625" bestFit="1" customWidth="1"/>
    <col min="9" max="9" width="0.5703125" customWidth="1"/>
    <col min="10" max="10" width="10.42578125" bestFit="1" customWidth="1"/>
    <col min="11" max="11" width="0.42578125" customWidth="1"/>
    <col min="12" max="12" width="14.28515625" bestFit="1" customWidth="1"/>
    <col min="13" max="13" width="0.42578125" customWidth="1"/>
    <col min="14" max="14" width="14.28515625" bestFit="1" customWidth="1"/>
    <col min="15" max="15" width="0.5703125" customWidth="1"/>
    <col min="16" max="16" width="13.140625" bestFit="1" customWidth="1"/>
    <col min="17" max="17" width="18.7109375" style="146" bestFit="1" customWidth="1"/>
    <col min="18" max="18" width="14.28515625" style="136" bestFit="1" customWidth="1"/>
    <col min="19" max="20" width="14.85546875" style="136" bestFit="1" customWidth="1"/>
    <col min="21" max="23" width="9.140625" style="136"/>
  </cols>
  <sheetData>
    <row r="1" spans="1:20" ht="21" x14ac:dyDescent="0.55000000000000004">
      <c r="A1" s="262" t="str">
        <f>درآمدها!A1</f>
        <v xml:space="preserve">صندوق سرمایه گذاری کارگزاری پارسیان 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spans="1:20" ht="21" x14ac:dyDescent="0.55000000000000004">
      <c r="A2" s="262" t="s">
        <v>62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</row>
    <row r="3" spans="1:20" ht="21" x14ac:dyDescent="0.55000000000000004">
      <c r="A3" s="262" t="str">
        <f>درآمدها!A3</f>
        <v>برای ماه منتهی به 1403/01/27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spans="1:20" ht="25.5" x14ac:dyDescent="0.25">
      <c r="A4" s="216" t="s">
        <v>55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</row>
    <row r="5" spans="1:20" ht="16.5" customHeight="1" thickBot="1" x14ac:dyDescent="0.6">
      <c r="A5" s="36"/>
      <c r="B5" s="268" t="s">
        <v>247</v>
      </c>
      <c r="C5" s="268"/>
      <c r="D5" s="268"/>
      <c r="E5" s="268"/>
      <c r="F5" s="268"/>
      <c r="G5" s="268"/>
      <c r="H5" s="268"/>
      <c r="I5" s="36"/>
      <c r="J5" s="268" t="s">
        <v>248</v>
      </c>
      <c r="K5" s="268"/>
      <c r="L5" s="268"/>
      <c r="M5" s="268"/>
      <c r="N5" s="268"/>
      <c r="O5" s="268"/>
      <c r="P5" s="268"/>
    </row>
    <row r="6" spans="1:20" ht="39.75" thickBot="1" x14ac:dyDescent="0.6">
      <c r="A6" s="37" t="s">
        <v>35</v>
      </c>
      <c r="B6" s="38" t="s">
        <v>3</v>
      </c>
      <c r="C6" s="37"/>
      <c r="D6" s="39" t="s">
        <v>50</v>
      </c>
      <c r="E6" s="37"/>
      <c r="F6" s="38" t="s">
        <v>47</v>
      </c>
      <c r="G6" s="37"/>
      <c r="H6" s="40" t="s">
        <v>51</v>
      </c>
      <c r="I6" s="36"/>
      <c r="J6" s="38" t="s">
        <v>3</v>
      </c>
      <c r="K6" s="37"/>
      <c r="L6" s="39" t="s">
        <v>20</v>
      </c>
      <c r="M6" s="37"/>
      <c r="N6" s="38" t="s">
        <v>47</v>
      </c>
      <c r="O6" s="37"/>
      <c r="P6" s="40" t="s">
        <v>51</v>
      </c>
    </row>
    <row r="7" spans="1:20" ht="19.5" x14ac:dyDescent="0.25">
      <c r="A7" s="37" t="s">
        <v>80</v>
      </c>
      <c r="B7" s="91">
        <v>0</v>
      </c>
      <c r="C7" s="210"/>
      <c r="D7" s="91">
        <v>0</v>
      </c>
      <c r="E7" s="210"/>
      <c r="F7" s="91">
        <v>0</v>
      </c>
      <c r="G7" s="210"/>
      <c r="H7" s="90">
        <f t="shared" ref="H7:H38" si="0">D7-F7</f>
        <v>0</v>
      </c>
      <c r="I7" s="210"/>
      <c r="J7" s="91">
        <v>31228419</v>
      </c>
      <c r="K7" s="210"/>
      <c r="L7" s="91">
        <v>129089566666</v>
      </c>
      <c r="M7" s="210"/>
      <c r="N7" s="91">
        <v>100819327506</v>
      </c>
      <c r="O7" s="210"/>
      <c r="P7" s="90">
        <f t="shared" ref="P7:P38" si="1">L7-N7</f>
        <v>28270239160</v>
      </c>
      <c r="R7" s="179"/>
    </row>
    <row r="8" spans="1:20" ht="19.5" x14ac:dyDescent="0.25">
      <c r="A8" s="37" t="s">
        <v>93</v>
      </c>
      <c r="B8" s="91">
        <v>0</v>
      </c>
      <c r="C8" s="210"/>
      <c r="D8" s="91">
        <v>0</v>
      </c>
      <c r="E8" s="210"/>
      <c r="F8" s="91">
        <v>0</v>
      </c>
      <c r="G8" s="210"/>
      <c r="H8" s="90">
        <f t="shared" si="0"/>
        <v>0</v>
      </c>
      <c r="I8" s="210"/>
      <c r="J8" s="91">
        <v>220000</v>
      </c>
      <c r="K8" s="210"/>
      <c r="L8" s="91">
        <v>39484496273</v>
      </c>
      <c r="M8" s="210"/>
      <c r="N8" s="91">
        <v>17615980800</v>
      </c>
      <c r="O8" s="210"/>
      <c r="P8" s="90">
        <f t="shared" si="1"/>
        <v>21868515473</v>
      </c>
      <c r="R8" s="179"/>
    </row>
    <row r="9" spans="1:20" ht="19.5" x14ac:dyDescent="0.25">
      <c r="A9" s="37" t="s">
        <v>84</v>
      </c>
      <c r="B9" s="91">
        <v>0</v>
      </c>
      <c r="C9" s="210"/>
      <c r="D9" s="91">
        <v>0</v>
      </c>
      <c r="E9" s="210"/>
      <c r="F9" s="91">
        <v>0</v>
      </c>
      <c r="G9" s="210"/>
      <c r="H9" s="90">
        <f t="shared" si="0"/>
        <v>0</v>
      </c>
      <c r="I9" s="210"/>
      <c r="J9" s="91">
        <v>7350000</v>
      </c>
      <c r="K9" s="210"/>
      <c r="L9" s="91">
        <v>40896132947</v>
      </c>
      <c r="M9" s="210"/>
      <c r="N9" s="91">
        <v>34332150996</v>
      </c>
      <c r="O9" s="210"/>
      <c r="P9" s="90">
        <f t="shared" si="1"/>
        <v>6563981951</v>
      </c>
      <c r="R9" s="179"/>
    </row>
    <row r="10" spans="1:20" ht="19.5" x14ac:dyDescent="0.25">
      <c r="A10" s="37" t="s">
        <v>99</v>
      </c>
      <c r="B10" s="91">
        <v>0</v>
      </c>
      <c r="C10" s="210"/>
      <c r="D10" s="91">
        <v>0</v>
      </c>
      <c r="E10" s="210"/>
      <c r="F10" s="91">
        <v>0</v>
      </c>
      <c r="G10" s="210"/>
      <c r="H10" s="90">
        <f t="shared" si="0"/>
        <v>0</v>
      </c>
      <c r="I10" s="210"/>
      <c r="J10" s="91">
        <v>2000000</v>
      </c>
      <c r="K10" s="210"/>
      <c r="L10" s="91">
        <v>20830440235</v>
      </c>
      <c r="M10" s="210"/>
      <c r="N10" s="91">
        <v>17015436000</v>
      </c>
      <c r="O10" s="210"/>
      <c r="P10" s="90">
        <f t="shared" si="1"/>
        <v>3815004235</v>
      </c>
      <c r="R10" s="179"/>
    </row>
    <row r="11" spans="1:20" ht="19.5" x14ac:dyDescent="0.25">
      <c r="A11" s="37" t="s">
        <v>120</v>
      </c>
      <c r="B11" s="91">
        <v>1</v>
      </c>
      <c r="C11" s="210"/>
      <c r="D11" s="91">
        <v>1</v>
      </c>
      <c r="E11" s="210"/>
      <c r="F11" s="91">
        <v>26128</v>
      </c>
      <c r="G11" s="210"/>
      <c r="H11" s="90">
        <f t="shared" si="0"/>
        <v>-26127</v>
      </c>
      <c r="I11" s="210"/>
      <c r="J11" s="91">
        <v>120001</v>
      </c>
      <c r="K11" s="210"/>
      <c r="L11" s="91">
        <v>10270524791</v>
      </c>
      <c r="M11" s="210"/>
      <c r="N11" s="91">
        <v>8047326443</v>
      </c>
      <c r="O11" s="210"/>
      <c r="P11" s="90">
        <f t="shared" si="1"/>
        <v>2223198348</v>
      </c>
      <c r="R11" s="179"/>
      <c r="T11" s="158"/>
    </row>
    <row r="12" spans="1:20" ht="19.5" x14ac:dyDescent="0.25">
      <c r="A12" s="37" t="s">
        <v>118</v>
      </c>
      <c r="B12" s="91">
        <v>0</v>
      </c>
      <c r="C12" s="210"/>
      <c r="D12" s="91">
        <v>0</v>
      </c>
      <c r="E12" s="210"/>
      <c r="F12" s="91">
        <v>0</v>
      </c>
      <c r="G12" s="210"/>
      <c r="H12" s="90">
        <f t="shared" si="0"/>
        <v>0</v>
      </c>
      <c r="I12" s="210"/>
      <c r="J12" s="91">
        <v>1866538</v>
      </c>
      <c r="K12" s="210"/>
      <c r="L12" s="91">
        <v>8432587146</v>
      </c>
      <c r="M12" s="210"/>
      <c r="N12" s="91">
        <v>6212467405</v>
      </c>
      <c r="O12" s="210"/>
      <c r="P12" s="90">
        <f t="shared" si="1"/>
        <v>2220119741</v>
      </c>
      <c r="R12" s="179"/>
    </row>
    <row r="13" spans="1:20" ht="19.5" x14ac:dyDescent="0.25">
      <c r="A13" s="37" t="s">
        <v>121</v>
      </c>
      <c r="B13" s="91">
        <v>0</v>
      </c>
      <c r="C13" s="210"/>
      <c r="D13" s="91">
        <v>0</v>
      </c>
      <c r="E13" s="210"/>
      <c r="F13" s="91">
        <v>0</v>
      </c>
      <c r="G13" s="210"/>
      <c r="H13" s="90">
        <f t="shared" si="0"/>
        <v>0</v>
      </c>
      <c r="I13" s="210"/>
      <c r="J13" s="91">
        <v>1756683</v>
      </c>
      <c r="K13" s="210"/>
      <c r="L13" s="91">
        <v>9383347161</v>
      </c>
      <c r="M13" s="210"/>
      <c r="N13" s="91">
        <v>7459842816</v>
      </c>
      <c r="O13" s="210"/>
      <c r="P13" s="90">
        <v>1923508613</v>
      </c>
      <c r="R13" s="179"/>
    </row>
    <row r="14" spans="1:20" ht="19.5" x14ac:dyDescent="0.25">
      <c r="A14" s="37" t="s">
        <v>209</v>
      </c>
      <c r="B14" s="91">
        <v>0</v>
      </c>
      <c r="C14" s="210"/>
      <c r="D14" s="91">
        <v>0</v>
      </c>
      <c r="E14" s="210"/>
      <c r="F14" s="91">
        <v>0</v>
      </c>
      <c r="G14" s="210"/>
      <c r="H14" s="90">
        <f t="shared" si="0"/>
        <v>0</v>
      </c>
      <c r="I14" s="210"/>
      <c r="J14" s="91">
        <v>1455470</v>
      </c>
      <c r="K14" s="210"/>
      <c r="L14" s="91">
        <v>21491750655</v>
      </c>
      <c r="M14" s="210"/>
      <c r="N14" s="91">
        <v>19913515398</v>
      </c>
      <c r="O14" s="210"/>
      <c r="P14" s="90">
        <f t="shared" si="1"/>
        <v>1578235257</v>
      </c>
      <c r="R14" s="179"/>
    </row>
    <row r="15" spans="1:20" ht="19.5" x14ac:dyDescent="0.25">
      <c r="A15" s="37" t="s">
        <v>222</v>
      </c>
      <c r="B15" s="91">
        <v>0</v>
      </c>
      <c r="C15" s="210"/>
      <c r="D15" s="91">
        <v>0</v>
      </c>
      <c r="E15" s="210"/>
      <c r="F15" s="91">
        <v>0</v>
      </c>
      <c r="G15" s="210"/>
      <c r="H15" s="90">
        <f t="shared" si="0"/>
        <v>0</v>
      </c>
      <c r="I15" s="210"/>
      <c r="J15" s="91">
        <v>1900000</v>
      </c>
      <c r="K15" s="210"/>
      <c r="L15" s="91">
        <v>40600251275</v>
      </c>
      <c r="M15" s="210"/>
      <c r="N15" s="91">
        <v>39695650582</v>
      </c>
      <c r="O15" s="210"/>
      <c r="P15" s="90">
        <f t="shared" si="1"/>
        <v>904600693</v>
      </c>
      <c r="R15" s="179"/>
    </row>
    <row r="16" spans="1:20" ht="19.5" x14ac:dyDescent="0.25">
      <c r="A16" s="37" t="s">
        <v>223</v>
      </c>
      <c r="B16" s="91">
        <v>0</v>
      </c>
      <c r="C16" s="210"/>
      <c r="D16" s="91">
        <v>0</v>
      </c>
      <c r="E16" s="210"/>
      <c r="F16" s="91">
        <v>0</v>
      </c>
      <c r="G16" s="210"/>
      <c r="H16" s="90">
        <f t="shared" si="0"/>
        <v>0</v>
      </c>
      <c r="I16" s="210"/>
      <c r="J16" s="91">
        <v>397772</v>
      </c>
      <c r="K16" s="210"/>
      <c r="L16" s="91">
        <v>4738126337</v>
      </c>
      <c r="M16" s="210"/>
      <c r="N16" s="91">
        <v>3997547144</v>
      </c>
      <c r="O16" s="210"/>
      <c r="P16" s="90">
        <f t="shared" si="1"/>
        <v>740579193</v>
      </c>
      <c r="R16" s="179"/>
    </row>
    <row r="17" spans="1:18" ht="19.5" x14ac:dyDescent="0.25">
      <c r="A17" s="37" t="s">
        <v>217</v>
      </c>
      <c r="B17" s="91">
        <v>0</v>
      </c>
      <c r="C17" s="210"/>
      <c r="D17" s="91">
        <v>0</v>
      </c>
      <c r="E17" s="210"/>
      <c r="F17" s="91">
        <v>0</v>
      </c>
      <c r="G17" s="210"/>
      <c r="H17" s="90">
        <f t="shared" si="0"/>
        <v>0</v>
      </c>
      <c r="I17" s="210"/>
      <c r="J17" s="91">
        <v>3500000</v>
      </c>
      <c r="K17" s="210"/>
      <c r="L17" s="91">
        <v>23018533057</v>
      </c>
      <c r="M17" s="210"/>
      <c r="N17" s="91">
        <v>22371095250</v>
      </c>
      <c r="O17" s="210"/>
      <c r="P17" s="90">
        <f t="shared" si="1"/>
        <v>647437807</v>
      </c>
      <c r="R17" s="179"/>
    </row>
    <row r="18" spans="1:18" ht="19.5" x14ac:dyDescent="0.25">
      <c r="A18" s="37" t="s">
        <v>134</v>
      </c>
      <c r="B18" s="91">
        <v>0</v>
      </c>
      <c r="C18" s="210"/>
      <c r="D18" s="91">
        <v>0</v>
      </c>
      <c r="E18" s="210"/>
      <c r="F18" s="91">
        <v>0</v>
      </c>
      <c r="G18" s="210"/>
      <c r="H18" s="90">
        <f t="shared" si="0"/>
        <v>0</v>
      </c>
      <c r="I18" s="210"/>
      <c r="J18" s="91">
        <v>710000</v>
      </c>
      <c r="K18" s="210"/>
      <c r="L18" s="91">
        <v>4334240664</v>
      </c>
      <c r="M18" s="210"/>
      <c r="N18" s="91">
        <v>3785490232</v>
      </c>
      <c r="O18" s="210"/>
      <c r="P18" s="90">
        <f t="shared" si="1"/>
        <v>548750432</v>
      </c>
      <c r="R18" s="179"/>
    </row>
    <row r="19" spans="1:18" ht="19.5" x14ac:dyDescent="0.25">
      <c r="A19" s="37" t="s">
        <v>165</v>
      </c>
      <c r="B19" s="91">
        <v>0</v>
      </c>
      <c r="C19" s="210"/>
      <c r="D19" s="91">
        <v>0</v>
      </c>
      <c r="E19" s="210"/>
      <c r="F19" s="91">
        <v>0</v>
      </c>
      <c r="G19" s="210"/>
      <c r="H19" s="90">
        <f t="shared" si="0"/>
        <v>0</v>
      </c>
      <c r="I19" s="210"/>
      <c r="J19" s="91">
        <v>300464</v>
      </c>
      <c r="K19" s="210"/>
      <c r="L19" s="91">
        <v>2755462478</v>
      </c>
      <c r="M19" s="210"/>
      <c r="N19" s="91">
        <v>2525412875</v>
      </c>
      <c r="O19" s="210"/>
      <c r="P19" s="90">
        <f t="shared" si="1"/>
        <v>230049603</v>
      </c>
      <c r="R19" s="179"/>
    </row>
    <row r="20" spans="1:18" ht="19.5" x14ac:dyDescent="0.25">
      <c r="A20" s="37" t="s">
        <v>224</v>
      </c>
      <c r="B20" s="91">
        <v>0</v>
      </c>
      <c r="C20" s="210"/>
      <c r="D20" s="91">
        <v>0</v>
      </c>
      <c r="E20" s="210"/>
      <c r="F20" s="91">
        <v>0</v>
      </c>
      <c r="G20" s="210"/>
      <c r="H20" s="90">
        <f t="shared" si="0"/>
        <v>0</v>
      </c>
      <c r="I20" s="210"/>
      <c r="J20" s="91">
        <v>1700</v>
      </c>
      <c r="K20" s="210"/>
      <c r="L20" s="91">
        <v>1415843333</v>
      </c>
      <c r="M20" s="210"/>
      <c r="N20" s="91">
        <v>1215959567</v>
      </c>
      <c r="O20" s="210"/>
      <c r="P20" s="90">
        <f t="shared" si="1"/>
        <v>199883766</v>
      </c>
      <c r="R20" s="179"/>
    </row>
    <row r="21" spans="1:18" ht="19.5" x14ac:dyDescent="0.25">
      <c r="A21" s="37" t="s">
        <v>153</v>
      </c>
      <c r="B21" s="91">
        <v>0</v>
      </c>
      <c r="C21" s="210"/>
      <c r="D21" s="91">
        <v>0</v>
      </c>
      <c r="E21" s="210"/>
      <c r="F21" s="91">
        <v>0</v>
      </c>
      <c r="G21" s="210"/>
      <c r="H21" s="90">
        <f t="shared" si="0"/>
        <v>0</v>
      </c>
      <c r="I21" s="210"/>
      <c r="J21" s="91">
        <v>60000</v>
      </c>
      <c r="K21" s="210"/>
      <c r="L21" s="91">
        <v>1076096523</v>
      </c>
      <c r="M21" s="210"/>
      <c r="N21" s="91">
        <v>972777330</v>
      </c>
      <c r="O21" s="210"/>
      <c r="P21" s="90">
        <f t="shared" si="1"/>
        <v>103319193</v>
      </c>
      <c r="R21" s="179"/>
    </row>
    <row r="22" spans="1:18" ht="19.5" x14ac:dyDescent="0.25">
      <c r="A22" s="37" t="s">
        <v>92</v>
      </c>
      <c r="B22" s="91">
        <v>1</v>
      </c>
      <c r="C22" s="210"/>
      <c r="D22" s="91">
        <v>1</v>
      </c>
      <c r="E22" s="210"/>
      <c r="F22" s="91">
        <v>444</v>
      </c>
      <c r="G22" s="210"/>
      <c r="H22" s="90">
        <f t="shared" si="0"/>
        <v>-443</v>
      </c>
      <c r="I22" s="210"/>
      <c r="J22" s="91">
        <v>840283</v>
      </c>
      <c r="K22" s="210"/>
      <c r="L22" s="91">
        <v>3559373282</v>
      </c>
      <c r="M22" s="210"/>
      <c r="N22" s="91">
        <v>3518710683</v>
      </c>
      <c r="O22" s="210"/>
      <c r="P22" s="90">
        <f t="shared" si="1"/>
        <v>40662599</v>
      </c>
      <c r="R22" s="179"/>
    </row>
    <row r="23" spans="1:18" ht="19.5" x14ac:dyDescent="0.25">
      <c r="A23" s="37" t="s">
        <v>83</v>
      </c>
      <c r="B23" s="91">
        <v>0</v>
      </c>
      <c r="C23" s="210"/>
      <c r="D23" s="91">
        <v>0</v>
      </c>
      <c r="E23" s="210"/>
      <c r="F23" s="91">
        <v>0</v>
      </c>
      <c r="G23" s="210"/>
      <c r="H23" s="90">
        <f t="shared" si="0"/>
        <v>0</v>
      </c>
      <c r="I23" s="210"/>
      <c r="J23" s="91">
        <v>10089000</v>
      </c>
      <c r="K23" s="210"/>
      <c r="L23" s="91">
        <v>115208706306</v>
      </c>
      <c r="M23" s="210"/>
      <c r="N23" s="91">
        <v>115208706038</v>
      </c>
      <c r="O23" s="210"/>
      <c r="P23" s="90">
        <v>0</v>
      </c>
      <c r="R23" s="179"/>
    </row>
    <row r="24" spans="1:18" ht="19.5" x14ac:dyDescent="0.25">
      <c r="A24" s="37" t="s">
        <v>212</v>
      </c>
      <c r="B24" s="91">
        <v>0</v>
      </c>
      <c r="C24" s="210"/>
      <c r="D24" s="91">
        <v>0</v>
      </c>
      <c r="E24" s="210"/>
      <c r="F24" s="91">
        <v>0</v>
      </c>
      <c r="G24" s="210"/>
      <c r="H24" s="90">
        <f t="shared" si="0"/>
        <v>0</v>
      </c>
      <c r="I24" s="210"/>
      <c r="J24" s="91">
        <v>6600000</v>
      </c>
      <c r="K24" s="210"/>
      <c r="L24" s="91">
        <v>10001672946</v>
      </c>
      <c r="M24" s="210"/>
      <c r="N24" s="91">
        <v>10001672946</v>
      </c>
      <c r="O24" s="210"/>
      <c r="P24" s="90">
        <f t="shared" si="1"/>
        <v>0</v>
      </c>
      <c r="R24" s="179"/>
    </row>
    <row r="25" spans="1:18" ht="19.5" x14ac:dyDescent="0.25">
      <c r="A25" s="37" t="s">
        <v>221</v>
      </c>
      <c r="B25" s="91">
        <v>0</v>
      </c>
      <c r="C25" s="210"/>
      <c r="D25" s="91">
        <v>0</v>
      </c>
      <c r="E25" s="210"/>
      <c r="F25" s="91">
        <v>0</v>
      </c>
      <c r="G25" s="210"/>
      <c r="H25" s="90">
        <f t="shared" si="0"/>
        <v>0</v>
      </c>
      <c r="I25" s="210"/>
      <c r="J25" s="91">
        <v>837800</v>
      </c>
      <c r="K25" s="210"/>
      <c r="L25" s="91">
        <v>7026628600</v>
      </c>
      <c r="M25" s="210"/>
      <c r="N25" s="91">
        <v>7026628600</v>
      </c>
      <c r="O25" s="210"/>
      <c r="P25" s="90">
        <f t="shared" si="1"/>
        <v>0</v>
      </c>
      <c r="R25" s="179"/>
    </row>
    <row r="26" spans="1:18" ht="19.5" x14ac:dyDescent="0.25">
      <c r="A26" s="37" t="s">
        <v>135</v>
      </c>
      <c r="B26" s="91">
        <v>1</v>
      </c>
      <c r="C26" s="210"/>
      <c r="D26" s="91">
        <v>1</v>
      </c>
      <c r="E26" s="210"/>
      <c r="F26" s="91">
        <v>1800</v>
      </c>
      <c r="G26" s="210"/>
      <c r="H26" s="90">
        <f t="shared" si="0"/>
        <v>-1799</v>
      </c>
      <c r="I26" s="210"/>
      <c r="J26" s="91">
        <v>1</v>
      </c>
      <c r="K26" s="210"/>
      <c r="L26" s="91">
        <v>1</v>
      </c>
      <c r="M26" s="210"/>
      <c r="N26" s="91">
        <v>1800</v>
      </c>
      <c r="O26" s="210"/>
      <c r="P26" s="90">
        <f t="shared" si="1"/>
        <v>-1799</v>
      </c>
      <c r="R26" s="179"/>
    </row>
    <row r="27" spans="1:18" ht="19.5" x14ac:dyDescent="0.25">
      <c r="A27" s="37" t="s">
        <v>133</v>
      </c>
      <c r="B27" s="91">
        <v>0</v>
      </c>
      <c r="C27" s="210"/>
      <c r="D27" s="91">
        <v>0</v>
      </c>
      <c r="E27" s="210"/>
      <c r="F27" s="91">
        <v>0</v>
      </c>
      <c r="G27" s="210"/>
      <c r="H27" s="90">
        <f t="shared" si="0"/>
        <v>0</v>
      </c>
      <c r="I27" s="210"/>
      <c r="J27" s="91">
        <v>1</v>
      </c>
      <c r="K27" s="210"/>
      <c r="L27" s="91">
        <v>1</v>
      </c>
      <c r="M27" s="210"/>
      <c r="N27" s="91">
        <v>1902</v>
      </c>
      <c r="O27" s="210"/>
      <c r="P27" s="90">
        <f t="shared" si="1"/>
        <v>-1901</v>
      </c>
      <c r="R27" s="179"/>
    </row>
    <row r="28" spans="1:18" ht="19.5" x14ac:dyDescent="0.25">
      <c r="A28" s="37" t="s">
        <v>117</v>
      </c>
      <c r="B28" s="91">
        <v>0</v>
      </c>
      <c r="C28" s="210"/>
      <c r="D28" s="91">
        <v>0</v>
      </c>
      <c r="E28" s="210"/>
      <c r="F28" s="91">
        <v>0</v>
      </c>
      <c r="G28" s="210"/>
      <c r="H28" s="90">
        <f t="shared" si="0"/>
        <v>0</v>
      </c>
      <c r="I28" s="210"/>
      <c r="J28" s="91">
        <v>1</v>
      </c>
      <c r="K28" s="210"/>
      <c r="L28" s="91">
        <v>1</v>
      </c>
      <c r="M28" s="210"/>
      <c r="N28" s="91">
        <v>3116</v>
      </c>
      <c r="O28" s="210"/>
      <c r="P28" s="90">
        <f t="shared" si="1"/>
        <v>-3115</v>
      </c>
      <c r="R28" s="179"/>
    </row>
    <row r="29" spans="1:18" ht="19.5" x14ac:dyDescent="0.25">
      <c r="A29" s="37" t="s">
        <v>124</v>
      </c>
      <c r="B29" s="91">
        <v>1</v>
      </c>
      <c r="C29" s="210"/>
      <c r="D29" s="91">
        <v>1</v>
      </c>
      <c r="E29" s="210"/>
      <c r="F29" s="91">
        <v>3605</v>
      </c>
      <c r="G29" s="210"/>
      <c r="H29" s="90">
        <f t="shared" si="0"/>
        <v>-3604</v>
      </c>
      <c r="I29" s="210"/>
      <c r="J29" s="91">
        <v>1</v>
      </c>
      <c r="K29" s="210"/>
      <c r="L29" s="91">
        <v>1</v>
      </c>
      <c r="M29" s="210"/>
      <c r="N29" s="91">
        <v>3605</v>
      </c>
      <c r="O29" s="210"/>
      <c r="P29" s="90">
        <f t="shared" si="1"/>
        <v>-3604</v>
      </c>
      <c r="R29" s="179"/>
    </row>
    <row r="30" spans="1:18" ht="19.5" x14ac:dyDescent="0.25">
      <c r="A30" s="37" t="s">
        <v>96</v>
      </c>
      <c r="B30" s="91">
        <v>1</v>
      </c>
      <c r="C30" s="210"/>
      <c r="D30" s="91">
        <v>1</v>
      </c>
      <c r="E30" s="210"/>
      <c r="F30" s="91">
        <v>4162</v>
      </c>
      <c r="G30" s="210"/>
      <c r="H30" s="90">
        <f t="shared" si="0"/>
        <v>-4161</v>
      </c>
      <c r="I30" s="210"/>
      <c r="J30" s="91">
        <v>1</v>
      </c>
      <c r="K30" s="210"/>
      <c r="L30" s="91">
        <v>1</v>
      </c>
      <c r="M30" s="210"/>
      <c r="N30" s="91">
        <v>4162</v>
      </c>
      <c r="O30" s="210"/>
      <c r="P30" s="90">
        <f t="shared" si="1"/>
        <v>-4161</v>
      </c>
      <c r="R30" s="179"/>
    </row>
    <row r="31" spans="1:18" ht="19.5" x14ac:dyDescent="0.25">
      <c r="A31" s="37" t="s">
        <v>107</v>
      </c>
      <c r="B31" s="91">
        <v>0</v>
      </c>
      <c r="C31" s="210"/>
      <c r="D31" s="91">
        <v>0</v>
      </c>
      <c r="E31" s="210"/>
      <c r="F31" s="91">
        <v>0</v>
      </c>
      <c r="G31" s="210"/>
      <c r="H31" s="90">
        <f t="shared" si="0"/>
        <v>0</v>
      </c>
      <c r="I31" s="210"/>
      <c r="J31" s="91">
        <v>1</v>
      </c>
      <c r="K31" s="210"/>
      <c r="L31" s="91">
        <v>1</v>
      </c>
      <c r="M31" s="210"/>
      <c r="N31" s="91">
        <v>5690</v>
      </c>
      <c r="O31" s="210"/>
      <c r="P31" s="90">
        <f t="shared" si="1"/>
        <v>-5689</v>
      </c>
      <c r="R31" s="179"/>
    </row>
    <row r="32" spans="1:18" ht="19.5" x14ac:dyDescent="0.25">
      <c r="A32" s="37" t="s">
        <v>108</v>
      </c>
      <c r="B32" s="91">
        <v>0</v>
      </c>
      <c r="C32" s="210"/>
      <c r="D32" s="91">
        <v>0</v>
      </c>
      <c r="E32" s="210"/>
      <c r="F32" s="91">
        <v>0</v>
      </c>
      <c r="G32" s="210"/>
      <c r="H32" s="90">
        <f t="shared" si="0"/>
        <v>0</v>
      </c>
      <c r="I32" s="210"/>
      <c r="J32" s="91">
        <v>1</v>
      </c>
      <c r="K32" s="210"/>
      <c r="L32" s="91">
        <v>1</v>
      </c>
      <c r="M32" s="210"/>
      <c r="N32" s="91">
        <v>5956</v>
      </c>
      <c r="O32" s="210"/>
      <c r="P32" s="90">
        <f t="shared" si="1"/>
        <v>-5955</v>
      </c>
      <c r="R32" s="179"/>
    </row>
    <row r="33" spans="1:18" ht="19.5" x14ac:dyDescent="0.25">
      <c r="A33" s="37" t="s">
        <v>133</v>
      </c>
      <c r="B33" s="91">
        <v>0</v>
      </c>
      <c r="C33" s="210"/>
      <c r="D33" s="91">
        <v>0</v>
      </c>
      <c r="E33" s="210"/>
      <c r="F33" s="91">
        <v>0</v>
      </c>
      <c r="G33" s="210"/>
      <c r="H33" s="90">
        <f t="shared" si="0"/>
        <v>0</v>
      </c>
      <c r="I33" s="210"/>
      <c r="J33" s="91">
        <v>2359000</v>
      </c>
      <c r="K33" s="210"/>
      <c r="L33" s="91">
        <v>7435568000</v>
      </c>
      <c r="M33" s="210"/>
      <c r="N33" s="91">
        <v>7435752956</v>
      </c>
      <c r="O33" s="210"/>
      <c r="P33" s="90">
        <f t="shared" si="1"/>
        <v>-184956</v>
      </c>
      <c r="R33" s="179"/>
    </row>
    <row r="34" spans="1:18" ht="19.5" x14ac:dyDescent="0.25">
      <c r="A34" s="37" t="s">
        <v>202</v>
      </c>
      <c r="B34" s="91">
        <v>0</v>
      </c>
      <c r="C34" s="210"/>
      <c r="D34" s="91">
        <v>0</v>
      </c>
      <c r="E34" s="210"/>
      <c r="F34" s="91">
        <v>0</v>
      </c>
      <c r="G34" s="210"/>
      <c r="H34" s="90">
        <f t="shared" si="0"/>
        <v>0</v>
      </c>
      <c r="I34" s="210"/>
      <c r="J34" s="91">
        <v>150000</v>
      </c>
      <c r="K34" s="210"/>
      <c r="L34" s="91">
        <v>149982812500</v>
      </c>
      <c r="M34" s="210"/>
      <c r="N34" s="91">
        <v>150017187500</v>
      </c>
      <c r="O34" s="210"/>
      <c r="P34" s="90">
        <f t="shared" si="1"/>
        <v>-34375000</v>
      </c>
      <c r="R34" s="179"/>
    </row>
    <row r="35" spans="1:18" ht="19.5" x14ac:dyDescent="0.25">
      <c r="A35" s="37" t="s">
        <v>201</v>
      </c>
      <c r="B35" s="91">
        <v>0</v>
      </c>
      <c r="C35" s="210"/>
      <c r="D35" s="91">
        <v>0</v>
      </c>
      <c r="E35" s="210"/>
      <c r="F35" s="91">
        <v>0</v>
      </c>
      <c r="G35" s="210"/>
      <c r="H35" s="90">
        <f t="shared" si="0"/>
        <v>0</v>
      </c>
      <c r="I35" s="210"/>
      <c r="J35" s="91">
        <v>250000</v>
      </c>
      <c r="K35" s="210"/>
      <c r="L35" s="91">
        <v>249954687500</v>
      </c>
      <c r="M35" s="210"/>
      <c r="N35" s="91">
        <v>250029312500</v>
      </c>
      <c r="O35" s="210"/>
      <c r="P35" s="90">
        <f t="shared" si="1"/>
        <v>-74625000</v>
      </c>
      <c r="R35" s="179"/>
    </row>
    <row r="36" spans="1:18" ht="19.5" x14ac:dyDescent="0.25">
      <c r="A36" s="37" t="s">
        <v>218</v>
      </c>
      <c r="B36" s="91">
        <v>0</v>
      </c>
      <c r="C36" s="210"/>
      <c r="D36" s="91">
        <v>0</v>
      </c>
      <c r="E36" s="210"/>
      <c r="F36" s="91">
        <v>0</v>
      </c>
      <c r="G36" s="210"/>
      <c r="H36" s="90">
        <f t="shared" si="0"/>
        <v>0</v>
      </c>
      <c r="I36" s="210"/>
      <c r="J36" s="91">
        <v>850000</v>
      </c>
      <c r="K36" s="210"/>
      <c r="L36" s="91">
        <v>8719767954</v>
      </c>
      <c r="M36" s="210"/>
      <c r="N36" s="91">
        <v>8880345675</v>
      </c>
      <c r="O36" s="210"/>
      <c r="P36" s="90">
        <f t="shared" si="1"/>
        <v>-160577721</v>
      </c>
      <c r="R36" s="179"/>
    </row>
    <row r="37" spans="1:18" ht="19.5" x14ac:dyDescent="0.25">
      <c r="A37" s="37" t="s">
        <v>141</v>
      </c>
      <c r="B37" s="91">
        <v>0</v>
      </c>
      <c r="C37" s="210"/>
      <c r="D37" s="91">
        <v>0</v>
      </c>
      <c r="E37" s="210"/>
      <c r="F37" s="91">
        <v>0</v>
      </c>
      <c r="G37" s="210"/>
      <c r="H37" s="90">
        <f t="shared" si="0"/>
        <v>0</v>
      </c>
      <c r="I37" s="210"/>
      <c r="J37" s="91">
        <v>159406</v>
      </c>
      <c r="K37" s="210"/>
      <c r="L37" s="91">
        <v>7287778333</v>
      </c>
      <c r="M37" s="210"/>
      <c r="N37" s="91">
        <v>7459193708</v>
      </c>
      <c r="O37" s="210"/>
      <c r="P37" s="90">
        <f t="shared" si="1"/>
        <v>-171415375</v>
      </c>
      <c r="R37" s="179"/>
    </row>
    <row r="38" spans="1:18" ht="19.5" x14ac:dyDescent="0.25">
      <c r="A38" s="37" t="s">
        <v>220</v>
      </c>
      <c r="B38" s="91">
        <v>0</v>
      </c>
      <c r="C38" s="210"/>
      <c r="D38" s="91">
        <v>0</v>
      </c>
      <c r="E38" s="210"/>
      <c r="F38" s="91">
        <v>0</v>
      </c>
      <c r="G38" s="210"/>
      <c r="H38" s="90">
        <f t="shared" si="0"/>
        <v>0</v>
      </c>
      <c r="I38" s="210"/>
      <c r="J38" s="91">
        <v>5951000</v>
      </c>
      <c r="K38" s="210"/>
      <c r="L38" s="91">
        <v>7251804358</v>
      </c>
      <c r="M38" s="210"/>
      <c r="N38" s="91">
        <v>7434558327</v>
      </c>
      <c r="O38" s="210"/>
      <c r="P38" s="90">
        <f t="shared" si="1"/>
        <v>-182753969</v>
      </c>
      <c r="R38" s="179"/>
    </row>
    <row r="39" spans="1:18" ht="19.5" x14ac:dyDescent="0.25">
      <c r="A39" s="37" t="s">
        <v>143</v>
      </c>
      <c r="B39" s="91">
        <v>0</v>
      </c>
      <c r="C39" s="210"/>
      <c r="D39" s="91">
        <v>0</v>
      </c>
      <c r="E39" s="210"/>
      <c r="F39" s="91">
        <v>0</v>
      </c>
      <c r="G39" s="210"/>
      <c r="H39" s="90">
        <f t="shared" ref="H39:H70" si="2">D39-F39</f>
        <v>0</v>
      </c>
      <c r="I39" s="210"/>
      <c r="J39" s="91">
        <v>331000</v>
      </c>
      <c r="K39" s="210"/>
      <c r="L39" s="91">
        <v>7216061532</v>
      </c>
      <c r="M39" s="210"/>
      <c r="N39" s="91">
        <v>7461898761</v>
      </c>
      <c r="O39" s="210"/>
      <c r="P39" s="90">
        <f t="shared" ref="P39:P70" si="3">L39-N39</f>
        <v>-245837229</v>
      </c>
      <c r="R39" s="179"/>
    </row>
    <row r="40" spans="1:18" ht="19.5" x14ac:dyDescent="0.25">
      <c r="A40" s="37" t="s">
        <v>139</v>
      </c>
      <c r="B40" s="91">
        <v>0</v>
      </c>
      <c r="C40" s="210"/>
      <c r="D40" s="91">
        <v>0</v>
      </c>
      <c r="E40" s="210"/>
      <c r="F40" s="91">
        <v>0</v>
      </c>
      <c r="G40" s="210"/>
      <c r="H40" s="90">
        <f t="shared" si="2"/>
        <v>0</v>
      </c>
      <c r="I40" s="210"/>
      <c r="J40" s="91">
        <v>1752000</v>
      </c>
      <c r="K40" s="210"/>
      <c r="L40" s="91">
        <v>7173474698</v>
      </c>
      <c r="M40" s="210"/>
      <c r="N40" s="91">
        <v>7432808197</v>
      </c>
      <c r="O40" s="210"/>
      <c r="P40" s="90">
        <f t="shared" si="3"/>
        <v>-259333499</v>
      </c>
      <c r="R40" s="179"/>
    </row>
    <row r="41" spans="1:18" ht="19.5" x14ac:dyDescent="0.25">
      <c r="A41" s="37" t="s">
        <v>97</v>
      </c>
      <c r="B41" s="91">
        <v>1</v>
      </c>
      <c r="C41" s="211"/>
      <c r="D41" s="91">
        <v>1</v>
      </c>
      <c r="E41" s="211"/>
      <c r="F41" s="91">
        <v>8498</v>
      </c>
      <c r="G41" s="211"/>
      <c r="H41" s="90">
        <f t="shared" si="2"/>
        <v>-8497</v>
      </c>
      <c r="I41" s="211"/>
      <c r="J41" s="91">
        <v>3616725</v>
      </c>
      <c r="K41" s="211"/>
      <c r="L41" s="91">
        <v>46836614431</v>
      </c>
      <c r="M41" s="211"/>
      <c r="N41" s="91">
        <v>47097187315</v>
      </c>
      <c r="O41" s="211"/>
      <c r="P41" s="90">
        <f t="shared" si="3"/>
        <v>-260572884</v>
      </c>
      <c r="R41" s="179"/>
    </row>
    <row r="42" spans="1:18" ht="19.5" x14ac:dyDescent="0.25">
      <c r="A42" s="37" t="s">
        <v>91</v>
      </c>
      <c r="B42" s="91">
        <v>0</v>
      </c>
      <c r="C42" s="210"/>
      <c r="D42" s="91">
        <v>0</v>
      </c>
      <c r="E42" s="210"/>
      <c r="F42" s="91">
        <v>0</v>
      </c>
      <c r="G42" s="210"/>
      <c r="H42" s="90">
        <f t="shared" si="2"/>
        <v>0</v>
      </c>
      <c r="I42" s="210"/>
      <c r="J42" s="91">
        <v>300348</v>
      </c>
      <c r="K42" s="210"/>
      <c r="L42" s="91">
        <v>7631340294</v>
      </c>
      <c r="M42" s="210"/>
      <c r="N42" s="91">
        <v>7971576815</v>
      </c>
      <c r="O42" s="210"/>
      <c r="P42" s="90">
        <f t="shared" si="3"/>
        <v>-340236521</v>
      </c>
      <c r="R42" s="179"/>
    </row>
    <row r="43" spans="1:18" ht="19.5" x14ac:dyDescent="0.25">
      <c r="A43" s="37" t="s">
        <v>136</v>
      </c>
      <c r="B43" s="91">
        <v>0</v>
      </c>
      <c r="C43" s="210"/>
      <c r="D43" s="91">
        <v>0</v>
      </c>
      <c r="E43" s="210"/>
      <c r="F43" s="91">
        <v>0</v>
      </c>
      <c r="G43" s="210"/>
      <c r="H43" s="90">
        <f t="shared" si="2"/>
        <v>0</v>
      </c>
      <c r="I43" s="210"/>
      <c r="J43" s="91">
        <v>2760000</v>
      </c>
      <c r="K43" s="210"/>
      <c r="L43" s="91">
        <v>7105673149</v>
      </c>
      <c r="M43" s="210"/>
      <c r="N43" s="91">
        <v>7467991478</v>
      </c>
      <c r="O43" s="210"/>
      <c r="P43" s="90">
        <f t="shared" si="3"/>
        <v>-362318329</v>
      </c>
      <c r="R43" s="179"/>
    </row>
    <row r="44" spans="1:18" ht="19.5" x14ac:dyDescent="0.25">
      <c r="A44" s="37" t="s">
        <v>85</v>
      </c>
      <c r="B44" s="91">
        <v>0</v>
      </c>
      <c r="C44" s="210"/>
      <c r="D44" s="91">
        <v>0</v>
      </c>
      <c r="E44" s="210"/>
      <c r="F44" s="91">
        <v>0</v>
      </c>
      <c r="G44" s="210"/>
      <c r="H44" s="90">
        <f t="shared" si="2"/>
        <v>0</v>
      </c>
      <c r="I44" s="210"/>
      <c r="J44" s="91">
        <v>4500000</v>
      </c>
      <c r="K44" s="210"/>
      <c r="L44" s="91">
        <v>12930006071</v>
      </c>
      <c r="M44" s="210"/>
      <c r="N44" s="91">
        <v>13406255278</v>
      </c>
      <c r="O44" s="210"/>
      <c r="P44" s="90">
        <f t="shared" si="3"/>
        <v>-476249207</v>
      </c>
      <c r="R44" s="179"/>
    </row>
    <row r="45" spans="1:18" ht="19.5" x14ac:dyDescent="0.25">
      <c r="A45" s="37" t="s">
        <v>89</v>
      </c>
      <c r="B45" s="91">
        <v>0</v>
      </c>
      <c r="C45" s="210"/>
      <c r="D45" s="91">
        <v>0</v>
      </c>
      <c r="E45" s="210"/>
      <c r="F45" s="91">
        <v>0</v>
      </c>
      <c r="G45" s="210"/>
      <c r="H45" s="90">
        <f t="shared" si="2"/>
        <v>0</v>
      </c>
      <c r="I45" s="210"/>
      <c r="J45" s="91">
        <v>687662</v>
      </c>
      <c r="K45" s="210"/>
      <c r="L45" s="91">
        <v>3428583267</v>
      </c>
      <c r="M45" s="210"/>
      <c r="N45" s="91">
        <v>3904962339</v>
      </c>
      <c r="O45" s="210"/>
      <c r="P45" s="90">
        <f t="shared" si="3"/>
        <v>-476379072</v>
      </c>
      <c r="R45" s="179"/>
    </row>
    <row r="46" spans="1:18" ht="19.5" x14ac:dyDescent="0.25">
      <c r="A46" s="37" t="s">
        <v>128</v>
      </c>
      <c r="B46" s="91">
        <v>0</v>
      </c>
      <c r="C46" s="210"/>
      <c r="D46" s="91">
        <v>0</v>
      </c>
      <c r="E46" s="210"/>
      <c r="F46" s="91">
        <v>0</v>
      </c>
      <c r="G46" s="210"/>
      <c r="H46" s="90">
        <f t="shared" si="2"/>
        <v>0</v>
      </c>
      <c r="I46" s="210"/>
      <c r="J46" s="91">
        <v>4020000</v>
      </c>
      <c r="K46" s="210"/>
      <c r="L46" s="91">
        <v>6980416110</v>
      </c>
      <c r="M46" s="210"/>
      <c r="N46" s="91">
        <v>7462014902</v>
      </c>
      <c r="O46" s="210"/>
      <c r="P46" s="90">
        <f t="shared" si="3"/>
        <v>-481598792</v>
      </c>
      <c r="R46" s="179"/>
    </row>
    <row r="47" spans="1:18" ht="19.5" x14ac:dyDescent="0.25">
      <c r="A47" s="37" t="s">
        <v>116</v>
      </c>
      <c r="B47" s="91">
        <v>0</v>
      </c>
      <c r="C47" s="210"/>
      <c r="D47" s="91">
        <v>0</v>
      </c>
      <c r="E47" s="210"/>
      <c r="F47" s="91">
        <v>0</v>
      </c>
      <c r="G47" s="210"/>
      <c r="H47" s="90">
        <f t="shared" si="2"/>
        <v>0</v>
      </c>
      <c r="I47" s="210"/>
      <c r="J47" s="91">
        <v>1209000</v>
      </c>
      <c r="K47" s="210"/>
      <c r="L47" s="91">
        <v>9816987064</v>
      </c>
      <c r="M47" s="210"/>
      <c r="N47" s="91">
        <v>10452601556</v>
      </c>
      <c r="O47" s="210"/>
      <c r="P47" s="90">
        <f t="shared" si="3"/>
        <v>-635614492</v>
      </c>
      <c r="R47" s="179"/>
    </row>
    <row r="48" spans="1:18" ht="19.5" x14ac:dyDescent="0.25">
      <c r="A48" s="37" t="s">
        <v>119</v>
      </c>
      <c r="B48" s="91">
        <v>0</v>
      </c>
      <c r="C48" s="210"/>
      <c r="D48" s="91">
        <v>0</v>
      </c>
      <c r="E48" s="210"/>
      <c r="F48" s="91">
        <v>0</v>
      </c>
      <c r="G48" s="210"/>
      <c r="H48" s="90">
        <f t="shared" si="2"/>
        <v>0</v>
      </c>
      <c r="I48" s="210"/>
      <c r="J48" s="91">
        <v>418900</v>
      </c>
      <c r="K48" s="210"/>
      <c r="L48" s="91">
        <v>3245349133</v>
      </c>
      <c r="M48" s="210"/>
      <c r="N48" s="91">
        <v>3932546846</v>
      </c>
      <c r="O48" s="210"/>
      <c r="P48" s="90">
        <f t="shared" si="3"/>
        <v>-687197713</v>
      </c>
      <c r="R48" s="179"/>
    </row>
    <row r="49" spans="1:20" ht="19.5" x14ac:dyDescent="0.25">
      <c r="A49" s="37" t="s">
        <v>115</v>
      </c>
      <c r="B49" s="91">
        <v>0</v>
      </c>
      <c r="C49" s="210"/>
      <c r="D49" s="91">
        <v>0</v>
      </c>
      <c r="E49" s="210"/>
      <c r="F49" s="91">
        <v>0</v>
      </c>
      <c r="G49" s="210"/>
      <c r="H49" s="90">
        <f t="shared" si="2"/>
        <v>0</v>
      </c>
      <c r="I49" s="210"/>
      <c r="J49" s="91">
        <v>5876000</v>
      </c>
      <c r="K49" s="210"/>
      <c r="L49" s="91">
        <v>10094800707</v>
      </c>
      <c r="M49" s="210"/>
      <c r="N49" s="91">
        <v>10990028708</v>
      </c>
      <c r="O49" s="210"/>
      <c r="P49" s="90">
        <f t="shared" si="3"/>
        <v>-895228001</v>
      </c>
      <c r="R49" s="179"/>
    </row>
    <row r="50" spans="1:20" ht="19.5" x14ac:dyDescent="0.25">
      <c r="A50" s="37" t="s">
        <v>101</v>
      </c>
      <c r="B50" s="90">
        <v>0</v>
      </c>
      <c r="C50" s="210"/>
      <c r="D50" s="90">
        <v>0</v>
      </c>
      <c r="E50" s="210"/>
      <c r="F50" s="90">
        <v>0</v>
      </c>
      <c r="G50" s="210"/>
      <c r="H50" s="90">
        <f t="shared" si="2"/>
        <v>0</v>
      </c>
      <c r="I50" s="210"/>
      <c r="J50" s="90">
        <v>4000000</v>
      </c>
      <c r="K50" s="210"/>
      <c r="L50" s="90">
        <v>4310774845</v>
      </c>
      <c r="M50" s="210"/>
      <c r="N50" s="90">
        <v>5233095679</v>
      </c>
      <c r="O50" s="210"/>
      <c r="P50" s="90">
        <f t="shared" si="3"/>
        <v>-922320834</v>
      </c>
      <c r="R50" s="179"/>
    </row>
    <row r="51" spans="1:20" ht="19.5" x14ac:dyDescent="0.25">
      <c r="A51" s="37" t="s">
        <v>148</v>
      </c>
      <c r="B51" s="91">
        <v>0</v>
      </c>
      <c r="C51" s="210"/>
      <c r="D51" s="91">
        <v>0</v>
      </c>
      <c r="E51" s="210"/>
      <c r="F51" s="91">
        <v>0</v>
      </c>
      <c r="G51" s="210"/>
      <c r="H51" s="90">
        <f t="shared" si="2"/>
        <v>0</v>
      </c>
      <c r="I51" s="210"/>
      <c r="J51" s="91">
        <v>2878750</v>
      </c>
      <c r="K51" s="210"/>
      <c r="L51" s="91">
        <v>6503206074</v>
      </c>
      <c r="M51" s="210"/>
      <c r="N51" s="91">
        <v>7434506282</v>
      </c>
      <c r="O51" s="210"/>
      <c r="P51" s="90">
        <f t="shared" si="3"/>
        <v>-931300208</v>
      </c>
      <c r="R51" s="179"/>
    </row>
    <row r="52" spans="1:20" ht="19.5" x14ac:dyDescent="0.25">
      <c r="A52" s="37" t="s">
        <v>149</v>
      </c>
      <c r="B52" s="91">
        <v>0</v>
      </c>
      <c r="C52" s="210"/>
      <c r="D52" s="91">
        <v>0</v>
      </c>
      <c r="E52" s="210"/>
      <c r="F52" s="91">
        <v>0</v>
      </c>
      <c r="G52" s="210"/>
      <c r="H52" s="90">
        <f t="shared" si="2"/>
        <v>0</v>
      </c>
      <c r="I52" s="210"/>
      <c r="J52" s="91">
        <v>1900000</v>
      </c>
      <c r="K52" s="210"/>
      <c r="L52" s="91">
        <v>6494489296</v>
      </c>
      <c r="M52" s="210"/>
      <c r="N52" s="91">
        <v>7445533543</v>
      </c>
      <c r="O52" s="210"/>
      <c r="P52" s="90">
        <f t="shared" si="3"/>
        <v>-951044247</v>
      </c>
      <c r="R52" s="179"/>
    </row>
    <row r="53" spans="1:20" ht="19.5" x14ac:dyDescent="0.25">
      <c r="A53" s="37" t="s">
        <v>211</v>
      </c>
      <c r="B53" s="91">
        <v>0</v>
      </c>
      <c r="C53" s="210"/>
      <c r="D53" s="91">
        <v>0</v>
      </c>
      <c r="E53" s="210"/>
      <c r="F53" s="91">
        <v>0</v>
      </c>
      <c r="G53" s="210"/>
      <c r="H53" s="90">
        <f t="shared" si="2"/>
        <v>0</v>
      </c>
      <c r="I53" s="210"/>
      <c r="J53" s="91">
        <v>1796000</v>
      </c>
      <c r="K53" s="210"/>
      <c r="L53" s="91">
        <v>10034138059</v>
      </c>
      <c r="M53" s="210"/>
      <c r="N53" s="91">
        <v>11010155509</v>
      </c>
      <c r="O53" s="210"/>
      <c r="P53" s="90">
        <f t="shared" si="3"/>
        <v>-976017450</v>
      </c>
      <c r="R53" s="179"/>
    </row>
    <row r="54" spans="1:20" ht="19.5" x14ac:dyDescent="0.25">
      <c r="A54" s="37" t="s">
        <v>191</v>
      </c>
      <c r="B54" s="91">
        <v>0</v>
      </c>
      <c r="C54" s="210"/>
      <c r="D54" s="91">
        <v>0</v>
      </c>
      <c r="E54" s="210"/>
      <c r="F54" s="91">
        <v>0</v>
      </c>
      <c r="G54" s="210"/>
      <c r="H54" s="90">
        <f t="shared" si="2"/>
        <v>0</v>
      </c>
      <c r="I54" s="210"/>
      <c r="J54" s="91">
        <v>1239097</v>
      </c>
      <c r="K54" s="210"/>
      <c r="L54" s="91">
        <v>5126630520</v>
      </c>
      <c r="M54" s="210"/>
      <c r="N54" s="91">
        <v>6115511511</v>
      </c>
      <c r="O54" s="210"/>
      <c r="P54" s="90">
        <f t="shared" si="3"/>
        <v>-988880991</v>
      </c>
      <c r="R54" s="179"/>
    </row>
    <row r="55" spans="1:20" ht="19.5" x14ac:dyDescent="0.25">
      <c r="A55" s="37" t="s">
        <v>147</v>
      </c>
      <c r="B55" s="91">
        <v>0</v>
      </c>
      <c r="C55" s="210"/>
      <c r="D55" s="91">
        <v>0</v>
      </c>
      <c r="E55" s="210"/>
      <c r="F55" s="91">
        <v>0</v>
      </c>
      <c r="G55" s="210"/>
      <c r="H55" s="90">
        <f t="shared" si="2"/>
        <v>0</v>
      </c>
      <c r="I55" s="210"/>
      <c r="J55" s="91">
        <v>355732</v>
      </c>
      <c r="K55" s="210"/>
      <c r="L55" s="91">
        <v>6403098163</v>
      </c>
      <c r="M55" s="210"/>
      <c r="N55" s="91">
        <v>7459768299</v>
      </c>
      <c r="O55" s="210"/>
      <c r="P55" s="90">
        <f t="shared" si="3"/>
        <v>-1056670136</v>
      </c>
      <c r="R55" s="179"/>
      <c r="T55" s="135"/>
    </row>
    <row r="56" spans="1:20" ht="19.5" x14ac:dyDescent="0.25">
      <c r="A56" s="37" t="s">
        <v>129</v>
      </c>
      <c r="B56" s="91">
        <v>0</v>
      </c>
      <c r="C56" s="210"/>
      <c r="D56" s="91">
        <v>0</v>
      </c>
      <c r="E56" s="210"/>
      <c r="F56" s="91">
        <v>0</v>
      </c>
      <c r="G56" s="210"/>
      <c r="H56" s="90">
        <f t="shared" si="2"/>
        <v>0</v>
      </c>
      <c r="I56" s="210"/>
      <c r="J56" s="91">
        <v>7100000</v>
      </c>
      <c r="K56" s="210"/>
      <c r="L56" s="91">
        <v>27827561167</v>
      </c>
      <c r="M56" s="210"/>
      <c r="N56" s="91">
        <v>28943853255</v>
      </c>
      <c r="O56" s="210"/>
      <c r="P56" s="90">
        <f t="shared" si="3"/>
        <v>-1116292088</v>
      </c>
      <c r="R56" s="179"/>
    </row>
    <row r="57" spans="1:20" ht="19.5" x14ac:dyDescent="0.25">
      <c r="A57" s="37" t="s">
        <v>151</v>
      </c>
      <c r="B57" s="91">
        <v>0</v>
      </c>
      <c r="C57" s="210"/>
      <c r="D57" s="91">
        <v>0</v>
      </c>
      <c r="E57" s="210"/>
      <c r="F57" s="91">
        <v>0</v>
      </c>
      <c r="G57" s="210"/>
      <c r="H57" s="90">
        <f t="shared" si="2"/>
        <v>0</v>
      </c>
      <c r="I57" s="210"/>
      <c r="J57" s="91">
        <v>52600</v>
      </c>
      <c r="K57" s="210"/>
      <c r="L57" s="91">
        <v>6308460218</v>
      </c>
      <c r="M57" s="210"/>
      <c r="N57" s="91">
        <v>7447970977</v>
      </c>
      <c r="O57" s="210"/>
      <c r="P57" s="90">
        <f t="shared" si="3"/>
        <v>-1139510759</v>
      </c>
      <c r="R57" s="179"/>
    </row>
    <row r="58" spans="1:20" ht="19.5" x14ac:dyDescent="0.25">
      <c r="A58" s="37" t="s">
        <v>158</v>
      </c>
      <c r="B58" s="91">
        <v>0</v>
      </c>
      <c r="C58" s="210"/>
      <c r="D58" s="91">
        <v>0</v>
      </c>
      <c r="E58" s="210"/>
      <c r="F58" s="91">
        <v>0</v>
      </c>
      <c r="G58" s="210"/>
      <c r="H58" s="90">
        <f t="shared" si="2"/>
        <v>0</v>
      </c>
      <c r="I58" s="210"/>
      <c r="J58" s="91">
        <v>1410000</v>
      </c>
      <c r="K58" s="210"/>
      <c r="L58" s="91">
        <v>6167072521</v>
      </c>
      <c r="M58" s="210"/>
      <c r="N58" s="91">
        <v>7459613059</v>
      </c>
      <c r="O58" s="210"/>
      <c r="P58" s="90">
        <f t="shared" si="3"/>
        <v>-1292540538</v>
      </c>
      <c r="R58" s="179"/>
    </row>
    <row r="59" spans="1:20" ht="19.5" x14ac:dyDescent="0.25">
      <c r="A59" s="37" t="s">
        <v>215</v>
      </c>
      <c r="B59" s="91">
        <v>0</v>
      </c>
      <c r="C59" s="210"/>
      <c r="D59" s="91">
        <v>0</v>
      </c>
      <c r="E59" s="210"/>
      <c r="F59" s="91">
        <v>0</v>
      </c>
      <c r="G59" s="210"/>
      <c r="H59" s="90">
        <f t="shared" si="2"/>
        <v>0</v>
      </c>
      <c r="I59" s="210"/>
      <c r="J59" s="91">
        <v>5097000</v>
      </c>
      <c r="K59" s="210"/>
      <c r="L59" s="91">
        <v>9555500221</v>
      </c>
      <c r="M59" s="210"/>
      <c r="N59" s="91">
        <v>11001595770</v>
      </c>
      <c r="O59" s="210"/>
      <c r="P59" s="90">
        <f t="shared" si="3"/>
        <v>-1446095549</v>
      </c>
      <c r="R59" s="179"/>
    </row>
    <row r="60" spans="1:20" ht="19.5" x14ac:dyDescent="0.25">
      <c r="A60" s="37" t="s">
        <v>122</v>
      </c>
      <c r="B60" s="91">
        <v>0</v>
      </c>
      <c r="C60" s="210"/>
      <c r="D60" s="91">
        <v>0</v>
      </c>
      <c r="E60" s="210"/>
      <c r="F60" s="91">
        <v>0</v>
      </c>
      <c r="G60" s="210"/>
      <c r="H60" s="90">
        <f t="shared" si="2"/>
        <v>0</v>
      </c>
      <c r="I60" s="210"/>
      <c r="J60" s="91">
        <v>343280</v>
      </c>
      <c r="K60" s="210"/>
      <c r="L60" s="91">
        <v>9399287208</v>
      </c>
      <c r="M60" s="210"/>
      <c r="N60" s="91">
        <v>10991908110</v>
      </c>
      <c r="O60" s="210"/>
      <c r="P60" s="90">
        <f t="shared" si="3"/>
        <v>-1592620902</v>
      </c>
      <c r="R60" s="179"/>
    </row>
    <row r="61" spans="1:20" ht="19.5" x14ac:dyDescent="0.25">
      <c r="A61" s="37" t="s">
        <v>163</v>
      </c>
      <c r="B61" s="91">
        <v>0</v>
      </c>
      <c r="C61" s="210"/>
      <c r="D61" s="91">
        <v>0</v>
      </c>
      <c r="E61" s="210"/>
      <c r="F61" s="91">
        <v>0</v>
      </c>
      <c r="G61" s="210"/>
      <c r="H61" s="90">
        <f t="shared" si="2"/>
        <v>0</v>
      </c>
      <c r="I61" s="210"/>
      <c r="J61" s="91">
        <v>3028300</v>
      </c>
      <c r="K61" s="210"/>
      <c r="L61" s="91">
        <v>5591027426</v>
      </c>
      <c r="M61" s="210"/>
      <c r="N61" s="91">
        <v>7416363247</v>
      </c>
      <c r="O61" s="210"/>
      <c r="P61" s="90">
        <f t="shared" si="3"/>
        <v>-1825335821</v>
      </c>
      <c r="R61" s="179"/>
    </row>
    <row r="62" spans="1:20" ht="19.5" x14ac:dyDescent="0.25">
      <c r="A62" s="37" t="s">
        <v>160</v>
      </c>
      <c r="B62" s="91">
        <v>0</v>
      </c>
      <c r="C62" s="210"/>
      <c r="D62" s="91">
        <v>0</v>
      </c>
      <c r="E62" s="210"/>
      <c r="F62" s="91">
        <v>0</v>
      </c>
      <c r="G62" s="210"/>
      <c r="H62" s="90">
        <f t="shared" si="2"/>
        <v>0</v>
      </c>
      <c r="I62" s="210"/>
      <c r="J62" s="91">
        <v>2125333</v>
      </c>
      <c r="K62" s="210"/>
      <c r="L62" s="91">
        <v>5614986107</v>
      </c>
      <c r="M62" s="210"/>
      <c r="N62" s="91">
        <v>7455772088</v>
      </c>
      <c r="O62" s="210"/>
      <c r="P62" s="90">
        <f t="shared" si="3"/>
        <v>-1840785981</v>
      </c>
      <c r="R62" s="179"/>
    </row>
    <row r="63" spans="1:20" ht="19.5" x14ac:dyDescent="0.25">
      <c r="A63" s="37" t="s">
        <v>90</v>
      </c>
      <c r="B63" s="91">
        <v>0</v>
      </c>
      <c r="C63" s="210"/>
      <c r="D63" s="91">
        <v>0</v>
      </c>
      <c r="E63" s="210"/>
      <c r="F63" s="91">
        <v>0</v>
      </c>
      <c r="G63" s="210"/>
      <c r="H63" s="90">
        <f t="shared" si="2"/>
        <v>0</v>
      </c>
      <c r="I63" s="210"/>
      <c r="J63" s="91">
        <v>1505975</v>
      </c>
      <c r="K63" s="210"/>
      <c r="L63" s="91">
        <v>17347688009</v>
      </c>
      <c r="M63" s="210"/>
      <c r="N63" s="91">
        <v>19202685301</v>
      </c>
      <c r="O63" s="210"/>
      <c r="P63" s="90">
        <f t="shared" si="3"/>
        <v>-1854997292</v>
      </c>
      <c r="R63" s="179"/>
    </row>
    <row r="64" spans="1:20" ht="19.5" x14ac:dyDescent="0.25">
      <c r="A64" s="37" t="s">
        <v>164</v>
      </c>
      <c r="B64" s="90">
        <v>0</v>
      </c>
      <c r="C64" s="210"/>
      <c r="D64" s="90">
        <v>0</v>
      </c>
      <c r="E64" s="210"/>
      <c r="F64" s="90">
        <v>0</v>
      </c>
      <c r="G64" s="210"/>
      <c r="H64" s="90">
        <f t="shared" si="2"/>
        <v>0</v>
      </c>
      <c r="I64" s="210"/>
      <c r="J64" s="90">
        <v>134139</v>
      </c>
      <c r="K64" s="210"/>
      <c r="L64" s="90">
        <v>5046063577</v>
      </c>
      <c r="M64" s="210"/>
      <c r="N64" s="90">
        <v>7459821480</v>
      </c>
      <c r="O64" s="210"/>
      <c r="P64" s="90">
        <f t="shared" si="3"/>
        <v>-2413757903</v>
      </c>
      <c r="R64" s="179"/>
    </row>
    <row r="65" spans="1:20" ht="19.5" x14ac:dyDescent="0.25">
      <c r="A65" s="37" t="s">
        <v>127</v>
      </c>
      <c r="B65" s="91">
        <v>0</v>
      </c>
      <c r="C65" s="210"/>
      <c r="D65" s="91">
        <v>0</v>
      </c>
      <c r="E65" s="210"/>
      <c r="F65" s="91">
        <v>0</v>
      </c>
      <c r="G65" s="210"/>
      <c r="H65" s="90">
        <f t="shared" si="2"/>
        <v>0</v>
      </c>
      <c r="I65" s="210"/>
      <c r="J65" s="91">
        <v>3968000</v>
      </c>
      <c r="K65" s="210"/>
      <c r="L65" s="91">
        <v>8653417886</v>
      </c>
      <c r="M65" s="210"/>
      <c r="N65" s="91">
        <v>11082617308</v>
      </c>
      <c r="O65" s="210"/>
      <c r="P65" s="90">
        <f t="shared" si="3"/>
        <v>-2429199422</v>
      </c>
      <c r="R65" s="179"/>
    </row>
    <row r="66" spans="1:20" ht="19.5" x14ac:dyDescent="0.25">
      <c r="A66" s="37" t="s">
        <v>214</v>
      </c>
      <c r="B66" s="91">
        <v>0</v>
      </c>
      <c r="C66" s="210"/>
      <c r="D66" s="91">
        <v>0</v>
      </c>
      <c r="E66" s="210"/>
      <c r="F66" s="91">
        <v>0</v>
      </c>
      <c r="G66" s="210"/>
      <c r="H66" s="90">
        <f t="shared" si="2"/>
        <v>0</v>
      </c>
      <c r="I66" s="210"/>
      <c r="J66" s="91">
        <v>12283333</v>
      </c>
      <c r="K66" s="210"/>
      <c r="L66" s="91">
        <v>32405366496</v>
      </c>
      <c r="M66" s="210"/>
      <c r="N66" s="91">
        <v>35416541781</v>
      </c>
      <c r="O66" s="210"/>
      <c r="P66" s="90">
        <f t="shared" si="3"/>
        <v>-3011175285</v>
      </c>
      <c r="R66" s="179"/>
    </row>
    <row r="67" spans="1:20" ht="19.5" x14ac:dyDescent="0.25">
      <c r="A67" s="37" t="s">
        <v>208</v>
      </c>
      <c r="B67" s="91">
        <v>0</v>
      </c>
      <c r="C67" s="210"/>
      <c r="D67" s="91">
        <v>0</v>
      </c>
      <c r="E67" s="210"/>
      <c r="F67" s="91">
        <v>0</v>
      </c>
      <c r="G67" s="210"/>
      <c r="H67" s="90">
        <f t="shared" si="2"/>
        <v>0</v>
      </c>
      <c r="I67" s="210"/>
      <c r="J67" s="91">
        <v>470000</v>
      </c>
      <c r="K67" s="210"/>
      <c r="L67" s="91">
        <v>26394912917</v>
      </c>
      <c r="M67" s="210"/>
      <c r="N67" s="91">
        <v>29592669690</v>
      </c>
      <c r="O67" s="210"/>
      <c r="P67" s="90">
        <f t="shared" si="3"/>
        <v>-3197756773</v>
      </c>
      <c r="R67" s="179"/>
    </row>
    <row r="68" spans="1:20" ht="19.5" x14ac:dyDescent="0.25">
      <c r="A68" s="37" t="s">
        <v>210</v>
      </c>
      <c r="B68" s="91">
        <v>0</v>
      </c>
      <c r="C68" s="211"/>
      <c r="D68" s="91">
        <v>0</v>
      </c>
      <c r="E68" s="211"/>
      <c r="F68" s="91">
        <v>0</v>
      </c>
      <c r="G68" s="211"/>
      <c r="H68" s="90">
        <f t="shared" si="2"/>
        <v>0</v>
      </c>
      <c r="I68" s="211"/>
      <c r="J68" s="91">
        <v>100000</v>
      </c>
      <c r="K68" s="211"/>
      <c r="L68" s="91">
        <v>14550375995</v>
      </c>
      <c r="M68" s="211"/>
      <c r="N68" s="91">
        <v>18080425275</v>
      </c>
      <c r="O68" s="211"/>
      <c r="P68" s="90">
        <f t="shared" si="3"/>
        <v>-3530049280</v>
      </c>
      <c r="R68" s="179"/>
    </row>
    <row r="69" spans="1:20" ht="19.5" x14ac:dyDescent="0.25">
      <c r="A69" s="37" t="s">
        <v>168</v>
      </c>
      <c r="B69" s="91">
        <v>0</v>
      </c>
      <c r="C69" s="210"/>
      <c r="D69" s="91">
        <v>0</v>
      </c>
      <c r="E69" s="210"/>
      <c r="F69" s="91">
        <v>0</v>
      </c>
      <c r="G69" s="210"/>
      <c r="H69" s="90">
        <f t="shared" si="2"/>
        <v>0</v>
      </c>
      <c r="I69" s="210"/>
      <c r="J69" s="91">
        <v>21200000</v>
      </c>
      <c r="K69" s="210"/>
      <c r="L69" s="91">
        <v>42834691561</v>
      </c>
      <c r="M69" s="210"/>
      <c r="N69" s="91">
        <v>46470156594</v>
      </c>
      <c r="O69" s="210"/>
      <c r="P69" s="90">
        <f t="shared" si="3"/>
        <v>-3635465033</v>
      </c>
      <c r="R69" s="179"/>
    </row>
    <row r="70" spans="1:20" ht="19.5" x14ac:dyDescent="0.25">
      <c r="A70" s="37" t="s">
        <v>219</v>
      </c>
      <c r="B70" s="91">
        <v>0</v>
      </c>
      <c r="C70" s="210"/>
      <c r="D70" s="91">
        <v>0</v>
      </c>
      <c r="E70" s="210"/>
      <c r="F70" s="91">
        <v>0</v>
      </c>
      <c r="G70" s="210"/>
      <c r="H70" s="90">
        <f t="shared" si="2"/>
        <v>0</v>
      </c>
      <c r="I70" s="210"/>
      <c r="J70" s="91">
        <v>2700000</v>
      </c>
      <c r="K70" s="210"/>
      <c r="L70" s="91">
        <v>45180999182</v>
      </c>
      <c r="M70" s="210"/>
      <c r="N70" s="91">
        <v>48911514761</v>
      </c>
      <c r="O70" s="210"/>
      <c r="P70" s="90">
        <f t="shared" si="3"/>
        <v>-3730515579</v>
      </c>
      <c r="R70" s="179"/>
      <c r="T70" s="135"/>
    </row>
    <row r="71" spans="1:20" ht="19.5" x14ac:dyDescent="0.25">
      <c r="A71" s="37" t="s">
        <v>82</v>
      </c>
      <c r="B71" s="91">
        <v>0</v>
      </c>
      <c r="C71" s="210"/>
      <c r="D71" s="91">
        <v>0</v>
      </c>
      <c r="E71" s="210"/>
      <c r="F71" s="91">
        <v>0</v>
      </c>
      <c r="G71" s="210"/>
      <c r="H71" s="90">
        <f t="shared" ref="H71:H80" si="4">D71-F71</f>
        <v>0</v>
      </c>
      <c r="I71" s="210"/>
      <c r="J71" s="91">
        <v>8800000</v>
      </c>
      <c r="K71" s="210"/>
      <c r="L71" s="91">
        <v>29565450794</v>
      </c>
      <c r="M71" s="210"/>
      <c r="N71" s="91">
        <v>33702378875</v>
      </c>
      <c r="O71" s="210"/>
      <c r="P71" s="90">
        <f t="shared" ref="P71:P80" si="5">L71-N71</f>
        <v>-4136928081</v>
      </c>
      <c r="R71" s="179"/>
      <c r="T71" s="135"/>
    </row>
    <row r="72" spans="1:20" ht="19.5" x14ac:dyDescent="0.25">
      <c r="A72" s="37" t="s">
        <v>152</v>
      </c>
      <c r="B72" s="91">
        <v>0</v>
      </c>
      <c r="C72" s="210"/>
      <c r="D72" s="91">
        <v>0</v>
      </c>
      <c r="E72" s="210"/>
      <c r="F72" s="91">
        <v>0</v>
      </c>
      <c r="G72" s="210"/>
      <c r="H72" s="90">
        <f t="shared" si="4"/>
        <v>0</v>
      </c>
      <c r="I72" s="210"/>
      <c r="J72" s="91">
        <v>5336000</v>
      </c>
      <c r="K72" s="210"/>
      <c r="L72" s="91">
        <v>40059144513</v>
      </c>
      <c r="M72" s="210"/>
      <c r="N72" s="91">
        <v>44520548113</v>
      </c>
      <c r="O72" s="210"/>
      <c r="P72" s="90">
        <f t="shared" si="5"/>
        <v>-4461403600</v>
      </c>
      <c r="R72" s="179"/>
      <c r="T72" s="135"/>
    </row>
    <row r="73" spans="1:20" ht="19.5" x14ac:dyDescent="0.25">
      <c r="A73" s="37" t="s">
        <v>98</v>
      </c>
      <c r="B73" s="91">
        <v>0</v>
      </c>
      <c r="C73" s="210"/>
      <c r="D73" s="91">
        <v>0</v>
      </c>
      <c r="E73" s="210"/>
      <c r="F73" s="91">
        <v>0</v>
      </c>
      <c r="G73" s="210"/>
      <c r="H73" s="90">
        <f t="shared" si="4"/>
        <v>0</v>
      </c>
      <c r="I73" s="210"/>
      <c r="J73" s="91">
        <v>812860</v>
      </c>
      <c r="K73" s="210"/>
      <c r="L73" s="91">
        <v>9519950743</v>
      </c>
      <c r="M73" s="210"/>
      <c r="N73" s="91">
        <v>15514050865</v>
      </c>
      <c r="O73" s="210"/>
      <c r="P73" s="90">
        <f t="shared" si="5"/>
        <v>-5994100122</v>
      </c>
      <c r="R73" s="179"/>
      <c r="T73" s="135"/>
    </row>
    <row r="74" spans="1:20" ht="19.5" x14ac:dyDescent="0.25">
      <c r="A74" s="37" t="s">
        <v>216</v>
      </c>
      <c r="B74" s="91">
        <v>0</v>
      </c>
      <c r="C74" s="210"/>
      <c r="D74" s="91">
        <v>0</v>
      </c>
      <c r="E74" s="210"/>
      <c r="F74" s="91">
        <v>0</v>
      </c>
      <c r="G74" s="210"/>
      <c r="H74" s="90">
        <f t="shared" si="4"/>
        <v>0</v>
      </c>
      <c r="I74" s="210"/>
      <c r="J74" s="91">
        <v>2000000</v>
      </c>
      <c r="K74" s="210"/>
      <c r="L74" s="91">
        <v>41129504893</v>
      </c>
      <c r="M74" s="210"/>
      <c r="N74" s="91">
        <v>47432906250</v>
      </c>
      <c r="O74" s="210"/>
      <c r="P74" s="90">
        <f t="shared" si="5"/>
        <v>-6303401357</v>
      </c>
      <c r="R74" s="179"/>
      <c r="S74" s="135"/>
      <c r="T74" s="135"/>
    </row>
    <row r="75" spans="1:20" ht="19.5" x14ac:dyDescent="0.25">
      <c r="A75" s="37" t="s">
        <v>81</v>
      </c>
      <c r="B75" s="91">
        <v>0</v>
      </c>
      <c r="C75" s="210"/>
      <c r="D75" s="91">
        <v>0</v>
      </c>
      <c r="E75" s="210"/>
      <c r="F75" s="91">
        <v>0</v>
      </c>
      <c r="G75" s="210"/>
      <c r="H75" s="90">
        <f t="shared" si="4"/>
        <v>0</v>
      </c>
      <c r="I75" s="210"/>
      <c r="J75" s="91">
        <v>2500000</v>
      </c>
      <c r="K75" s="210"/>
      <c r="L75" s="91">
        <v>28117643665</v>
      </c>
      <c r="M75" s="210"/>
      <c r="N75" s="91">
        <v>34679708355</v>
      </c>
      <c r="O75" s="210"/>
      <c r="P75" s="90">
        <f t="shared" si="5"/>
        <v>-6562064690</v>
      </c>
      <c r="R75" s="179"/>
      <c r="T75" s="135"/>
    </row>
    <row r="76" spans="1:20" ht="19.5" x14ac:dyDescent="0.25">
      <c r="A76" s="37" t="s">
        <v>95</v>
      </c>
      <c r="B76" s="91">
        <v>0</v>
      </c>
      <c r="C76" s="210"/>
      <c r="D76" s="91">
        <v>0</v>
      </c>
      <c r="E76" s="210"/>
      <c r="F76" s="91">
        <v>0</v>
      </c>
      <c r="G76" s="210"/>
      <c r="H76" s="90">
        <f t="shared" si="4"/>
        <v>0</v>
      </c>
      <c r="I76" s="210"/>
      <c r="J76" s="91">
        <v>56020001</v>
      </c>
      <c r="K76" s="210"/>
      <c r="L76" s="91">
        <v>110887309263</v>
      </c>
      <c r="M76" s="210"/>
      <c r="N76" s="91">
        <v>118502358399</v>
      </c>
      <c r="O76" s="210"/>
      <c r="P76" s="90">
        <f t="shared" si="5"/>
        <v>-7615049136</v>
      </c>
      <c r="R76" s="179"/>
    </row>
    <row r="77" spans="1:20" ht="19.5" x14ac:dyDescent="0.25">
      <c r="A77" s="37" t="s">
        <v>105</v>
      </c>
      <c r="B77" s="91">
        <v>0</v>
      </c>
      <c r="C77" s="210"/>
      <c r="D77" s="91">
        <v>0</v>
      </c>
      <c r="E77" s="210"/>
      <c r="F77" s="91">
        <v>0</v>
      </c>
      <c r="G77" s="210"/>
      <c r="H77" s="90">
        <f t="shared" si="4"/>
        <v>0</v>
      </c>
      <c r="I77" s="210"/>
      <c r="J77" s="91">
        <v>3546526</v>
      </c>
      <c r="K77" s="210"/>
      <c r="L77" s="91">
        <v>70880667762</v>
      </c>
      <c r="M77" s="210"/>
      <c r="N77" s="91">
        <v>85214936250</v>
      </c>
      <c r="O77" s="210"/>
      <c r="P77" s="90">
        <f t="shared" si="5"/>
        <v>-14334268488</v>
      </c>
      <c r="R77" s="179"/>
    </row>
    <row r="78" spans="1:20" ht="19.5" x14ac:dyDescent="0.25">
      <c r="A78" s="37" t="s">
        <v>106</v>
      </c>
      <c r="B78" s="91">
        <v>0</v>
      </c>
      <c r="C78" s="210"/>
      <c r="D78" s="91">
        <v>0</v>
      </c>
      <c r="E78" s="210"/>
      <c r="F78" s="91">
        <v>0</v>
      </c>
      <c r="G78" s="210"/>
      <c r="H78" s="90">
        <f t="shared" si="4"/>
        <v>0</v>
      </c>
      <c r="I78" s="210"/>
      <c r="J78" s="91">
        <v>2249293</v>
      </c>
      <c r="K78" s="210"/>
      <c r="L78" s="91">
        <v>17544062404</v>
      </c>
      <c r="M78" s="210"/>
      <c r="N78" s="91">
        <v>32848216977</v>
      </c>
      <c r="O78" s="210"/>
      <c r="P78" s="90">
        <v>-15304139970</v>
      </c>
      <c r="R78" s="179"/>
    </row>
    <row r="79" spans="1:20" ht="19.5" x14ac:dyDescent="0.25">
      <c r="A79" s="37" t="s">
        <v>213</v>
      </c>
      <c r="B79" s="91">
        <v>0</v>
      </c>
      <c r="C79" s="210"/>
      <c r="D79" s="91">
        <v>0</v>
      </c>
      <c r="E79" s="210"/>
      <c r="F79" s="91">
        <v>0</v>
      </c>
      <c r="G79" s="210"/>
      <c r="H79" s="90">
        <f t="shared" si="4"/>
        <v>0</v>
      </c>
      <c r="I79" s="210"/>
      <c r="J79" s="91">
        <v>26800000</v>
      </c>
      <c r="K79" s="210"/>
      <c r="L79" s="91">
        <v>102011402189</v>
      </c>
      <c r="M79" s="210"/>
      <c r="N79" s="91">
        <v>118032968619</v>
      </c>
      <c r="O79" s="210"/>
      <c r="P79" s="90">
        <f t="shared" si="5"/>
        <v>-16021566430</v>
      </c>
      <c r="R79" s="179"/>
    </row>
    <row r="80" spans="1:20" ht="20.25" thickBot="1" x14ac:dyDescent="0.3">
      <c r="A80" s="37" t="s">
        <v>79</v>
      </c>
      <c r="B80" s="91">
        <v>0</v>
      </c>
      <c r="C80" s="210"/>
      <c r="D80" s="91">
        <v>0</v>
      </c>
      <c r="E80" s="210"/>
      <c r="F80" s="91">
        <v>0</v>
      </c>
      <c r="G80" s="210"/>
      <c r="H80" s="90">
        <f t="shared" si="4"/>
        <v>0</v>
      </c>
      <c r="I80" s="210"/>
      <c r="J80" s="91">
        <v>42800000</v>
      </c>
      <c r="K80" s="210"/>
      <c r="L80" s="91">
        <v>124988129044</v>
      </c>
      <c r="M80" s="210"/>
      <c r="N80" s="91">
        <v>169330452836</v>
      </c>
      <c r="O80" s="210"/>
      <c r="P80" s="90">
        <f t="shared" si="5"/>
        <v>-44342323792</v>
      </c>
      <c r="R80" s="179"/>
    </row>
    <row r="81" spans="1:20" ht="20.25" thickBot="1" x14ac:dyDescent="0.3">
      <c r="A81" s="37" t="s">
        <v>2</v>
      </c>
      <c r="B81" s="92">
        <f>SUM(B7:B80)</f>
        <v>6</v>
      </c>
      <c r="C81" s="210"/>
      <c r="D81" s="92">
        <f>SUM(D7:D80)</f>
        <v>6</v>
      </c>
      <c r="E81" s="210"/>
      <c r="F81" s="92">
        <f>SUM(F7:F80)</f>
        <v>44637</v>
      </c>
      <c r="G81" s="210"/>
      <c r="H81" s="92">
        <f>SUM(H7:H80)</f>
        <v>-44631</v>
      </c>
      <c r="I81" s="210"/>
      <c r="J81" s="92">
        <f>SUM(J7:J80)</f>
        <v>330977397</v>
      </c>
      <c r="K81" s="210"/>
      <c r="L81" s="92">
        <f>SUM(L7:L80)</f>
        <v>1923158518501</v>
      </c>
      <c r="M81" s="210"/>
      <c r="N81" s="92">
        <f>SUM(N7:N80)</f>
        <v>2021982552761</v>
      </c>
      <c r="O81" s="210"/>
      <c r="P81" s="92">
        <f>SUM(P7:P80)</f>
        <v>-98824015657</v>
      </c>
      <c r="R81" s="179"/>
      <c r="T81" s="135"/>
    </row>
    <row r="82" spans="1:20" ht="15.75" thickTop="1" x14ac:dyDescent="0.25">
      <c r="F82" s="117"/>
      <c r="H82" s="116"/>
      <c r="T82" s="135"/>
    </row>
    <row r="83" spans="1:20" x14ac:dyDescent="0.25">
      <c r="H83" s="117"/>
      <c r="R83" s="135"/>
      <c r="T83" s="135"/>
    </row>
    <row r="84" spans="1:20" x14ac:dyDescent="0.25">
      <c r="N84" s="89"/>
      <c r="O84" s="89"/>
      <c r="P84" s="89"/>
    </row>
    <row r="85" spans="1:20" ht="17.25" x14ac:dyDescent="0.25">
      <c r="N85" s="89"/>
      <c r="O85" s="89"/>
      <c r="P85" s="88"/>
    </row>
    <row r="86" spans="1:20" x14ac:dyDescent="0.25">
      <c r="N86" s="89"/>
      <c r="O86" s="89"/>
      <c r="P86" s="89"/>
    </row>
    <row r="88" spans="1:20" x14ac:dyDescent="0.25">
      <c r="Q88" s="162"/>
    </row>
    <row r="89" spans="1:20" ht="19.5" x14ac:dyDescent="0.55000000000000004">
      <c r="A89" s="265" t="s">
        <v>49</v>
      </c>
      <c r="B89" s="266"/>
      <c r="C89" s="266"/>
      <c r="D89" s="266"/>
      <c r="E89" s="266"/>
      <c r="F89" s="266"/>
      <c r="G89" s="266"/>
      <c r="H89" s="266"/>
      <c r="I89" s="266"/>
      <c r="J89" s="266"/>
      <c r="K89" s="266"/>
      <c r="L89" s="266"/>
      <c r="M89" s="266"/>
      <c r="N89" s="266"/>
      <c r="O89" s="266"/>
      <c r="P89" s="267"/>
    </row>
  </sheetData>
  <sortState xmlns:xlrd2="http://schemas.microsoft.com/office/spreadsheetml/2017/richdata2" ref="A7:P80">
    <sortCondition descending="1" ref="P7:P80"/>
  </sortState>
  <mergeCells count="8">
    <mergeCell ref="A1:P1"/>
    <mergeCell ref="A2:P2"/>
    <mergeCell ref="A3:P3"/>
    <mergeCell ref="A89:P89"/>
    <mergeCell ref="B5:H5"/>
    <mergeCell ref="J5:P5"/>
    <mergeCell ref="A4:H4"/>
    <mergeCell ref="I4:P4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109"/>
  <sheetViews>
    <sheetView rightToLeft="1" zoomScaleNormal="100" zoomScaleSheetLayoutView="100" workbookViewId="0">
      <selection activeCell="S23" sqref="S23"/>
    </sheetView>
  </sheetViews>
  <sheetFormatPr defaultRowHeight="15" x14ac:dyDescent="0.25"/>
  <cols>
    <col min="1" max="1" width="28.7109375" bestFit="1" customWidth="1"/>
    <col min="2" max="2" width="0.5703125" customWidth="1"/>
    <col min="3" max="3" width="10" bestFit="1" customWidth="1"/>
    <col min="4" max="4" width="0.7109375" customWidth="1"/>
    <col min="5" max="5" width="14.42578125" bestFit="1" customWidth="1"/>
    <col min="6" max="6" width="0.5703125" customWidth="1"/>
    <col min="7" max="7" width="14.42578125" bestFit="1" customWidth="1"/>
    <col min="8" max="8" width="0.7109375" customWidth="1"/>
    <col min="9" max="9" width="13.85546875" bestFit="1" customWidth="1"/>
    <col min="10" max="10" width="1" customWidth="1"/>
    <col min="11" max="11" width="10" bestFit="1" customWidth="1"/>
    <col min="12" max="12" width="0.7109375" customWidth="1"/>
    <col min="13" max="13" width="14.42578125" bestFit="1" customWidth="1"/>
    <col min="14" max="14" width="1" customWidth="1"/>
    <col min="15" max="15" width="14.42578125" bestFit="1" customWidth="1"/>
    <col min="16" max="16" width="1" customWidth="1"/>
    <col min="17" max="17" width="15.5703125" bestFit="1" customWidth="1"/>
    <col min="18" max="18" width="19" style="118" bestFit="1" customWidth="1"/>
    <col min="19" max="19" width="14.85546875" bestFit="1" customWidth="1"/>
    <col min="20" max="20" width="19" bestFit="1" customWidth="1"/>
    <col min="21" max="21" width="15.5703125" bestFit="1" customWidth="1"/>
    <col min="22" max="22" width="14.5703125" bestFit="1" customWidth="1"/>
    <col min="23" max="23" width="13.85546875" bestFit="1" customWidth="1"/>
    <col min="24" max="24" width="18.7109375" bestFit="1" customWidth="1"/>
  </cols>
  <sheetData>
    <row r="1" spans="1:24" ht="21" x14ac:dyDescent="0.55000000000000004">
      <c r="A1" s="262" t="str">
        <f>درآمدها!A1</f>
        <v xml:space="preserve">صندوق سرمایه گذاری کارگزاری پارسیان 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</row>
    <row r="2" spans="1:24" ht="21" x14ac:dyDescent="0.55000000000000004">
      <c r="A2" s="262" t="s">
        <v>62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</row>
    <row r="3" spans="1:24" ht="21" x14ac:dyDescent="0.55000000000000004">
      <c r="A3" s="262" t="str">
        <f>درآمدها!A3</f>
        <v>برای ماه منتهی به 1403/01/27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</row>
    <row r="4" spans="1:24" ht="25.5" x14ac:dyDescent="0.25">
      <c r="A4" s="216" t="s">
        <v>46</v>
      </c>
      <c r="B4" s="216"/>
      <c r="C4" s="216"/>
      <c r="D4" s="216"/>
      <c r="E4" s="216"/>
      <c r="F4" s="216"/>
      <c r="G4" s="216"/>
      <c r="H4" s="216"/>
    </row>
    <row r="5" spans="1:24" ht="16.5" customHeight="1" thickBot="1" x14ac:dyDescent="0.5">
      <c r="A5" s="10"/>
      <c r="B5" s="10"/>
      <c r="C5" s="251" t="s">
        <v>247</v>
      </c>
      <c r="D5" s="251"/>
      <c r="E5" s="251"/>
      <c r="F5" s="251"/>
      <c r="G5" s="251"/>
      <c r="H5" s="251"/>
      <c r="I5" s="251"/>
      <c r="J5" s="10"/>
      <c r="K5" s="251" t="s">
        <v>248</v>
      </c>
      <c r="L5" s="251"/>
      <c r="M5" s="251"/>
      <c r="N5" s="251"/>
      <c r="O5" s="251"/>
      <c r="P5" s="251"/>
      <c r="Q5" s="251"/>
    </row>
    <row r="6" spans="1:24" ht="53.25" customHeight="1" thickBot="1" x14ac:dyDescent="0.5">
      <c r="A6" s="25" t="s">
        <v>35</v>
      </c>
      <c r="B6" s="25"/>
      <c r="C6" s="29" t="s">
        <v>3</v>
      </c>
      <c r="D6" s="25"/>
      <c r="E6" s="31" t="s">
        <v>20</v>
      </c>
      <c r="F6" s="25"/>
      <c r="G6" s="29" t="s">
        <v>47</v>
      </c>
      <c r="H6" s="25"/>
      <c r="I6" s="34" t="s">
        <v>48</v>
      </c>
      <c r="J6" s="10"/>
      <c r="K6" s="29" t="s">
        <v>3</v>
      </c>
      <c r="L6" s="25"/>
      <c r="M6" s="31" t="s">
        <v>20</v>
      </c>
      <c r="N6" s="25"/>
      <c r="O6" s="29" t="s">
        <v>47</v>
      </c>
      <c r="P6" s="25"/>
      <c r="Q6" s="34" t="s">
        <v>48</v>
      </c>
    </row>
    <row r="7" spans="1:24" s="136" customFormat="1" ht="18" x14ac:dyDescent="0.25">
      <c r="A7" s="207" t="s">
        <v>80</v>
      </c>
      <c r="B7" s="207"/>
      <c r="C7" s="134">
        <v>53413383</v>
      </c>
      <c r="D7" s="208"/>
      <c r="E7" s="134">
        <v>127747949530</v>
      </c>
      <c r="F7" s="208"/>
      <c r="G7" s="134">
        <v>121535767446</v>
      </c>
      <c r="H7" s="208"/>
      <c r="I7" s="178">
        <f t="shared" ref="I7:I38" si="0">E7-G7</f>
        <v>6212182084</v>
      </c>
      <c r="J7" s="208"/>
      <c r="K7" s="134">
        <v>53413383</v>
      </c>
      <c r="L7" s="208"/>
      <c r="M7" s="134">
        <v>127747949530</v>
      </c>
      <c r="N7" s="208"/>
      <c r="O7" s="134">
        <v>99680920687</v>
      </c>
      <c r="P7" s="208"/>
      <c r="Q7" s="178">
        <f t="shared" ref="Q7:Q38" si="1">M7-O7</f>
        <v>28067028843</v>
      </c>
      <c r="R7" s="146"/>
      <c r="S7" s="179"/>
      <c r="X7" s="159"/>
    </row>
    <row r="8" spans="1:24" s="136" customFormat="1" ht="18" x14ac:dyDescent="0.25">
      <c r="A8" s="207" t="s">
        <v>84</v>
      </c>
      <c r="B8" s="207"/>
      <c r="C8" s="134">
        <v>37351732</v>
      </c>
      <c r="D8" s="208"/>
      <c r="E8" s="134">
        <v>112687999705</v>
      </c>
      <c r="F8" s="208"/>
      <c r="G8" s="134">
        <v>106784410923</v>
      </c>
      <c r="H8" s="208"/>
      <c r="I8" s="178">
        <f t="shared" si="0"/>
        <v>5903588782</v>
      </c>
      <c r="J8" s="208"/>
      <c r="K8" s="134">
        <v>37351732</v>
      </c>
      <c r="L8" s="208"/>
      <c r="M8" s="134">
        <v>112687999705</v>
      </c>
      <c r="N8" s="208"/>
      <c r="O8" s="134">
        <v>92303288099</v>
      </c>
      <c r="P8" s="208"/>
      <c r="Q8" s="178">
        <f t="shared" si="1"/>
        <v>20384711606</v>
      </c>
      <c r="R8" s="146"/>
      <c r="S8" s="179"/>
      <c r="X8" s="159"/>
    </row>
    <row r="9" spans="1:24" s="136" customFormat="1" ht="18" x14ac:dyDescent="0.25">
      <c r="A9" s="207" t="s">
        <v>104</v>
      </c>
      <c r="B9" s="207"/>
      <c r="C9" s="134">
        <v>518193</v>
      </c>
      <c r="D9" s="208"/>
      <c r="E9" s="134">
        <v>31679249726</v>
      </c>
      <c r="F9" s="208"/>
      <c r="G9" s="134">
        <v>23051161386</v>
      </c>
      <c r="H9" s="208"/>
      <c r="I9" s="178">
        <f t="shared" si="0"/>
        <v>8628088340</v>
      </c>
      <c r="J9" s="208"/>
      <c r="K9" s="134">
        <v>518193</v>
      </c>
      <c r="L9" s="208"/>
      <c r="M9" s="134">
        <v>31679249726</v>
      </c>
      <c r="N9" s="208"/>
      <c r="O9" s="134">
        <v>20475631377</v>
      </c>
      <c r="P9" s="208"/>
      <c r="Q9" s="178">
        <f t="shared" si="1"/>
        <v>11203618349</v>
      </c>
      <c r="R9" s="146"/>
      <c r="S9" s="179"/>
      <c r="X9" s="159"/>
    </row>
    <row r="10" spans="1:24" s="136" customFormat="1" ht="18" x14ac:dyDescent="0.25">
      <c r="A10" s="207" t="s">
        <v>87</v>
      </c>
      <c r="B10" s="207"/>
      <c r="C10" s="134">
        <v>15542775</v>
      </c>
      <c r="D10" s="208"/>
      <c r="E10" s="134">
        <v>87912181330</v>
      </c>
      <c r="F10" s="208"/>
      <c r="G10" s="134">
        <v>84513116323</v>
      </c>
      <c r="H10" s="208"/>
      <c r="I10" s="178">
        <f t="shared" si="0"/>
        <v>3399065007</v>
      </c>
      <c r="J10" s="208"/>
      <c r="K10" s="134">
        <v>15542775</v>
      </c>
      <c r="L10" s="208"/>
      <c r="M10" s="134">
        <v>87912181330</v>
      </c>
      <c r="N10" s="208"/>
      <c r="O10" s="134">
        <v>79102257139</v>
      </c>
      <c r="P10" s="208"/>
      <c r="Q10" s="178">
        <f t="shared" si="1"/>
        <v>8809924191</v>
      </c>
      <c r="R10" s="146"/>
      <c r="S10" s="179"/>
      <c r="X10" s="159"/>
    </row>
    <row r="11" spans="1:24" s="136" customFormat="1" ht="18" x14ac:dyDescent="0.25">
      <c r="A11" s="207" t="s">
        <v>100</v>
      </c>
      <c r="B11" s="207"/>
      <c r="C11" s="134">
        <v>450000</v>
      </c>
      <c r="D11" s="208"/>
      <c r="E11" s="134">
        <v>30811573800</v>
      </c>
      <c r="F11" s="208"/>
      <c r="G11" s="134">
        <v>26119160775</v>
      </c>
      <c r="H11" s="208"/>
      <c r="I11" s="178">
        <f t="shared" si="0"/>
        <v>4692413025</v>
      </c>
      <c r="J11" s="208"/>
      <c r="K11" s="134">
        <v>450000</v>
      </c>
      <c r="L11" s="208"/>
      <c r="M11" s="134">
        <v>30811573800</v>
      </c>
      <c r="N11" s="208"/>
      <c r="O11" s="134">
        <v>22143410488</v>
      </c>
      <c r="P11" s="208"/>
      <c r="Q11" s="178">
        <f t="shared" si="1"/>
        <v>8668163312</v>
      </c>
      <c r="R11" s="146"/>
      <c r="S11" s="179"/>
      <c r="X11" s="159"/>
    </row>
    <row r="12" spans="1:24" s="136" customFormat="1" ht="18" x14ac:dyDescent="0.25">
      <c r="A12" s="207" t="s">
        <v>86</v>
      </c>
      <c r="B12" s="207"/>
      <c r="C12" s="134">
        <v>16979433</v>
      </c>
      <c r="D12" s="208"/>
      <c r="E12" s="134">
        <v>84392026868</v>
      </c>
      <c r="F12" s="208"/>
      <c r="G12" s="134">
        <v>81455184333</v>
      </c>
      <c r="H12" s="208"/>
      <c r="I12" s="178">
        <f t="shared" si="0"/>
        <v>2936842535</v>
      </c>
      <c r="J12" s="208"/>
      <c r="K12" s="134">
        <v>16979433</v>
      </c>
      <c r="L12" s="208"/>
      <c r="M12" s="134">
        <v>84392026868</v>
      </c>
      <c r="N12" s="208"/>
      <c r="O12" s="134">
        <v>76572281354</v>
      </c>
      <c r="P12" s="208"/>
      <c r="Q12" s="178">
        <f t="shared" si="1"/>
        <v>7819745514</v>
      </c>
      <c r="R12" s="146"/>
      <c r="S12" s="179"/>
      <c r="T12" s="158"/>
      <c r="X12" s="159"/>
    </row>
    <row r="13" spans="1:24" s="136" customFormat="1" ht="18" x14ac:dyDescent="0.25">
      <c r="A13" s="207" t="s">
        <v>96</v>
      </c>
      <c r="B13" s="207"/>
      <c r="C13" s="134">
        <v>6905729</v>
      </c>
      <c r="D13" s="208"/>
      <c r="E13" s="134">
        <v>36176652338</v>
      </c>
      <c r="F13" s="208"/>
      <c r="G13" s="134">
        <v>34522274956</v>
      </c>
      <c r="H13" s="208"/>
      <c r="I13" s="178">
        <f t="shared" si="0"/>
        <v>1654377382</v>
      </c>
      <c r="J13" s="208"/>
      <c r="K13" s="134">
        <v>6905729</v>
      </c>
      <c r="L13" s="208"/>
      <c r="M13" s="134">
        <v>36176652338</v>
      </c>
      <c r="N13" s="208"/>
      <c r="O13" s="134">
        <v>28743025473</v>
      </c>
      <c r="P13" s="208"/>
      <c r="Q13" s="178">
        <f t="shared" si="1"/>
        <v>7433626865</v>
      </c>
      <c r="R13" s="146"/>
      <c r="S13" s="179"/>
      <c r="X13" s="159"/>
    </row>
    <row r="14" spans="1:24" s="136" customFormat="1" ht="18" x14ac:dyDescent="0.25">
      <c r="A14" s="207" t="s">
        <v>88</v>
      </c>
      <c r="B14" s="207"/>
      <c r="C14" s="134">
        <v>3110000</v>
      </c>
      <c r="D14" s="208"/>
      <c r="E14" s="134">
        <v>76359938850</v>
      </c>
      <c r="F14" s="208"/>
      <c r="G14" s="134">
        <v>72186419925</v>
      </c>
      <c r="H14" s="208"/>
      <c r="I14" s="178">
        <f t="shared" si="0"/>
        <v>4173518925</v>
      </c>
      <c r="J14" s="208"/>
      <c r="K14" s="134">
        <v>3110000</v>
      </c>
      <c r="L14" s="208"/>
      <c r="M14" s="134">
        <v>76359938850</v>
      </c>
      <c r="N14" s="208"/>
      <c r="O14" s="134">
        <v>69242185735</v>
      </c>
      <c r="P14" s="208"/>
      <c r="Q14" s="178">
        <f t="shared" si="1"/>
        <v>7117753115</v>
      </c>
      <c r="R14" s="146"/>
      <c r="S14" s="179"/>
      <c r="U14" s="179"/>
      <c r="V14" s="135"/>
      <c r="X14" s="159"/>
    </row>
    <row r="15" spans="1:24" s="136" customFormat="1" ht="18" x14ac:dyDescent="0.25">
      <c r="A15" s="207" t="s">
        <v>92</v>
      </c>
      <c r="B15" s="207"/>
      <c r="C15" s="134">
        <v>90483406</v>
      </c>
      <c r="D15" s="208"/>
      <c r="E15" s="134">
        <v>44522789718</v>
      </c>
      <c r="F15" s="208"/>
      <c r="G15" s="134">
        <v>42454054059</v>
      </c>
      <c r="H15" s="208"/>
      <c r="I15" s="178">
        <f t="shared" si="0"/>
        <v>2068735659</v>
      </c>
      <c r="J15" s="208"/>
      <c r="K15" s="134">
        <v>90483406</v>
      </c>
      <c r="L15" s="208"/>
      <c r="M15" s="134">
        <v>44522789718</v>
      </c>
      <c r="N15" s="208"/>
      <c r="O15" s="134">
        <v>40200335062</v>
      </c>
      <c r="P15" s="208"/>
      <c r="Q15" s="178">
        <f t="shared" si="1"/>
        <v>4322454656</v>
      </c>
      <c r="R15" s="146"/>
      <c r="S15" s="179"/>
      <c r="X15" s="159"/>
    </row>
    <row r="16" spans="1:24" s="136" customFormat="1" ht="18" x14ac:dyDescent="0.25">
      <c r="A16" s="207" t="s">
        <v>107</v>
      </c>
      <c r="B16" s="207"/>
      <c r="C16" s="134">
        <v>3189423</v>
      </c>
      <c r="D16" s="208"/>
      <c r="E16" s="134">
        <v>22319939369</v>
      </c>
      <c r="F16" s="208"/>
      <c r="G16" s="134">
        <v>20798125321</v>
      </c>
      <c r="H16" s="208"/>
      <c r="I16" s="178">
        <f t="shared" si="0"/>
        <v>1521814048</v>
      </c>
      <c r="J16" s="208"/>
      <c r="K16" s="134">
        <v>3189423</v>
      </c>
      <c r="L16" s="208"/>
      <c r="M16" s="134">
        <v>22319939369</v>
      </c>
      <c r="N16" s="208"/>
      <c r="O16" s="134">
        <v>18148922371</v>
      </c>
      <c r="P16" s="208"/>
      <c r="Q16" s="178">
        <f t="shared" si="1"/>
        <v>4171016998</v>
      </c>
      <c r="R16" s="146"/>
      <c r="S16" s="179"/>
      <c r="X16" s="159"/>
    </row>
    <row r="17" spans="1:24" s="136" customFormat="1" ht="18" x14ac:dyDescent="0.25">
      <c r="A17" s="207" t="s">
        <v>111</v>
      </c>
      <c r="B17" s="207"/>
      <c r="C17" s="134">
        <v>150000</v>
      </c>
      <c r="D17" s="208"/>
      <c r="E17" s="134">
        <v>15328251000</v>
      </c>
      <c r="F17" s="208"/>
      <c r="G17" s="134">
        <v>14388873750</v>
      </c>
      <c r="H17" s="208"/>
      <c r="I17" s="178">
        <f t="shared" si="0"/>
        <v>939377250</v>
      </c>
      <c r="J17" s="208"/>
      <c r="K17" s="134">
        <v>150000</v>
      </c>
      <c r="L17" s="208"/>
      <c r="M17" s="134">
        <v>15328251000</v>
      </c>
      <c r="N17" s="208"/>
      <c r="O17" s="134">
        <v>11479563930</v>
      </c>
      <c r="P17" s="208"/>
      <c r="Q17" s="178">
        <f t="shared" si="1"/>
        <v>3848687070</v>
      </c>
      <c r="R17" s="146"/>
      <c r="S17" s="179"/>
      <c r="T17" s="135"/>
      <c r="X17" s="159"/>
    </row>
    <row r="18" spans="1:24" s="136" customFormat="1" ht="18" x14ac:dyDescent="0.25">
      <c r="A18" s="207" t="s">
        <v>110</v>
      </c>
      <c r="B18" s="207"/>
      <c r="C18" s="134">
        <v>484000</v>
      </c>
      <c r="D18" s="208"/>
      <c r="E18" s="134">
        <v>14428794798</v>
      </c>
      <c r="F18" s="208"/>
      <c r="G18" s="134">
        <v>13634946468</v>
      </c>
      <c r="H18" s="208"/>
      <c r="I18" s="178">
        <f t="shared" si="0"/>
        <v>793848330</v>
      </c>
      <c r="J18" s="208"/>
      <c r="K18" s="134">
        <v>484000</v>
      </c>
      <c r="L18" s="208"/>
      <c r="M18" s="134">
        <v>14428794798</v>
      </c>
      <c r="N18" s="208"/>
      <c r="O18" s="134">
        <v>11067572433</v>
      </c>
      <c r="P18" s="208"/>
      <c r="Q18" s="178">
        <f t="shared" si="1"/>
        <v>3361222365</v>
      </c>
      <c r="R18" s="146"/>
      <c r="S18" s="179"/>
      <c r="T18" s="135"/>
      <c r="U18" s="180"/>
      <c r="V18" s="135"/>
      <c r="W18" s="135"/>
      <c r="X18" s="159"/>
    </row>
    <row r="19" spans="1:24" s="136" customFormat="1" ht="18" x14ac:dyDescent="0.25">
      <c r="A19" s="207" t="s">
        <v>131</v>
      </c>
      <c r="B19" s="207"/>
      <c r="C19" s="134">
        <v>530000</v>
      </c>
      <c r="D19" s="208"/>
      <c r="E19" s="134">
        <v>9156592170</v>
      </c>
      <c r="F19" s="208"/>
      <c r="G19" s="134">
        <v>8297832375</v>
      </c>
      <c r="H19" s="208"/>
      <c r="I19" s="178">
        <f t="shared" si="0"/>
        <v>858759795</v>
      </c>
      <c r="J19" s="208"/>
      <c r="K19" s="134">
        <v>530000</v>
      </c>
      <c r="L19" s="208"/>
      <c r="M19" s="134">
        <v>9156592170</v>
      </c>
      <c r="N19" s="208"/>
      <c r="O19" s="134">
        <v>7437828199</v>
      </c>
      <c r="P19" s="208"/>
      <c r="Q19" s="178">
        <f t="shared" si="1"/>
        <v>1718763971</v>
      </c>
      <c r="R19" s="146"/>
      <c r="S19" s="179"/>
      <c r="T19" s="146"/>
      <c r="U19" s="135"/>
      <c r="X19" s="159"/>
    </row>
    <row r="20" spans="1:24" s="136" customFormat="1" ht="18" x14ac:dyDescent="0.25">
      <c r="A20" s="207" t="s">
        <v>132</v>
      </c>
      <c r="B20" s="207"/>
      <c r="C20" s="134">
        <v>52300</v>
      </c>
      <c r="D20" s="208"/>
      <c r="E20" s="134">
        <v>9018499738</v>
      </c>
      <c r="F20" s="208"/>
      <c r="G20" s="134">
        <v>7796242697</v>
      </c>
      <c r="H20" s="208"/>
      <c r="I20" s="178">
        <f t="shared" si="0"/>
        <v>1222257041</v>
      </c>
      <c r="J20" s="208"/>
      <c r="K20" s="134">
        <v>52300</v>
      </c>
      <c r="L20" s="208"/>
      <c r="M20" s="134">
        <v>9018499738</v>
      </c>
      <c r="N20" s="208"/>
      <c r="O20" s="134">
        <v>7438148081</v>
      </c>
      <c r="P20" s="208"/>
      <c r="Q20" s="178">
        <f t="shared" si="1"/>
        <v>1580351657</v>
      </c>
      <c r="R20" s="146"/>
      <c r="S20" s="179"/>
      <c r="U20" s="135"/>
      <c r="V20" s="135"/>
      <c r="X20" s="159"/>
    </row>
    <row r="21" spans="1:24" s="136" customFormat="1" ht="18" x14ac:dyDescent="0.25">
      <c r="A21" s="207" t="s">
        <v>123</v>
      </c>
      <c r="B21" s="207"/>
      <c r="C21" s="134">
        <v>267500</v>
      </c>
      <c r="D21" s="208"/>
      <c r="E21" s="134">
        <v>8953134986</v>
      </c>
      <c r="F21" s="208"/>
      <c r="G21" s="134">
        <v>9088748257</v>
      </c>
      <c r="H21" s="208"/>
      <c r="I21" s="178">
        <f t="shared" si="0"/>
        <v>-135613271</v>
      </c>
      <c r="J21" s="208"/>
      <c r="K21" s="134">
        <v>267500</v>
      </c>
      <c r="L21" s="208"/>
      <c r="M21" s="134">
        <v>8953134986</v>
      </c>
      <c r="N21" s="208"/>
      <c r="O21" s="134">
        <v>7432941297</v>
      </c>
      <c r="P21" s="208"/>
      <c r="Q21" s="178">
        <f t="shared" si="1"/>
        <v>1520193689</v>
      </c>
      <c r="R21" s="146"/>
      <c r="S21" s="179"/>
      <c r="T21" s="135"/>
      <c r="U21" s="135"/>
      <c r="X21" s="159"/>
    </row>
    <row r="22" spans="1:24" s="136" customFormat="1" ht="18" x14ac:dyDescent="0.25">
      <c r="A22" s="207" t="s">
        <v>129</v>
      </c>
      <c r="B22" s="207"/>
      <c r="C22" s="134">
        <v>2150000</v>
      </c>
      <c r="D22" s="208"/>
      <c r="E22" s="134">
        <v>8365030155</v>
      </c>
      <c r="F22" s="208"/>
      <c r="G22" s="134">
        <v>8223974460</v>
      </c>
      <c r="H22" s="208"/>
      <c r="I22" s="178">
        <f t="shared" si="0"/>
        <v>141055695</v>
      </c>
      <c r="J22" s="208"/>
      <c r="K22" s="134">
        <v>2150000</v>
      </c>
      <c r="L22" s="208"/>
      <c r="M22" s="134">
        <v>8365030155</v>
      </c>
      <c r="N22" s="208"/>
      <c r="O22" s="134">
        <v>7445265579</v>
      </c>
      <c r="P22" s="208"/>
      <c r="Q22" s="178">
        <f t="shared" si="1"/>
        <v>919764576</v>
      </c>
      <c r="R22" s="146"/>
      <c r="S22" s="179"/>
      <c r="T22" s="135"/>
      <c r="U22" s="135"/>
      <c r="X22" s="159"/>
    </row>
    <row r="23" spans="1:24" s="136" customFormat="1" ht="18" x14ac:dyDescent="0.25">
      <c r="A23" s="207" t="s">
        <v>140</v>
      </c>
      <c r="B23" s="207"/>
      <c r="C23" s="134">
        <v>281880</v>
      </c>
      <c r="D23" s="208"/>
      <c r="E23" s="134">
        <v>8319221547</v>
      </c>
      <c r="F23" s="208"/>
      <c r="G23" s="134">
        <v>7520643527</v>
      </c>
      <c r="H23" s="208"/>
      <c r="I23" s="178">
        <f t="shared" si="0"/>
        <v>798578020</v>
      </c>
      <c r="J23" s="208"/>
      <c r="K23" s="134">
        <v>281880</v>
      </c>
      <c r="L23" s="208"/>
      <c r="M23" s="134">
        <v>8319221547</v>
      </c>
      <c r="N23" s="208"/>
      <c r="O23" s="134">
        <v>7459864303</v>
      </c>
      <c r="P23" s="208"/>
      <c r="Q23" s="178">
        <f t="shared" si="1"/>
        <v>859357244</v>
      </c>
      <c r="R23" s="146"/>
      <c r="S23" s="179"/>
      <c r="T23" s="135"/>
      <c r="X23" s="159"/>
    </row>
    <row r="24" spans="1:24" s="136" customFormat="1" ht="18" x14ac:dyDescent="0.25">
      <c r="A24" s="207" t="s">
        <v>112</v>
      </c>
      <c r="B24" s="207"/>
      <c r="C24" s="134">
        <v>3609142</v>
      </c>
      <c r="D24" s="208"/>
      <c r="E24" s="134">
        <v>11839303096</v>
      </c>
      <c r="F24" s="208"/>
      <c r="G24" s="134">
        <v>11659919716</v>
      </c>
      <c r="H24" s="208"/>
      <c r="I24" s="178">
        <f t="shared" si="0"/>
        <v>179383380</v>
      </c>
      <c r="J24" s="208"/>
      <c r="K24" s="134">
        <v>3609142</v>
      </c>
      <c r="L24" s="208"/>
      <c r="M24" s="134">
        <v>11839303096</v>
      </c>
      <c r="N24" s="208"/>
      <c r="O24" s="134">
        <v>11056843750</v>
      </c>
      <c r="P24" s="208"/>
      <c r="Q24" s="178">
        <f t="shared" si="1"/>
        <v>782459346</v>
      </c>
      <c r="R24" s="146"/>
      <c r="S24" s="179"/>
      <c r="U24" s="135"/>
      <c r="X24" s="159"/>
    </row>
    <row r="25" spans="1:24" s="136" customFormat="1" ht="18" x14ac:dyDescent="0.25">
      <c r="A25" s="207" t="s">
        <v>138</v>
      </c>
      <c r="B25" s="207"/>
      <c r="C25" s="134">
        <v>219000</v>
      </c>
      <c r="D25" s="208"/>
      <c r="E25" s="134">
        <v>8133158052</v>
      </c>
      <c r="F25" s="208"/>
      <c r="G25" s="134">
        <v>7475713263</v>
      </c>
      <c r="H25" s="208"/>
      <c r="I25" s="178">
        <f t="shared" si="0"/>
        <v>657444789</v>
      </c>
      <c r="J25" s="208"/>
      <c r="K25" s="134">
        <v>219000</v>
      </c>
      <c r="L25" s="208"/>
      <c r="M25" s="134">
        <v>8133158052</v>
      </c>
      <c r="N25" s="208"/>
      <c r="O25" s="134">
        <v>7439067007</v>
      </c>
      <c r="P25" s="208"/>
      <c r="Q25" s="178">
        <f t="shared" si="1"/>
        <v>694091045</v>
      </c>
      <c r="R25" s="146"/>
      <c r="S25" s="179"/>
      <c r="T25" s="135"/>
      <c r="X25" s="159"/>
    </row>
    <row r="26" spans="1:24" s="136" customFormat="1" ht="18" x14ac:dyDescent="0.25">
      <c r="A26" s="207" t="s">
        <v>134</v>
      </c>
      <c r="B26" s="207"/>
      <c r="C26" s="134">
        <v>1589247</v>
      </c>
      <c r="D26" s="208"/>
      <c r="E26" s="134">
        <v>7113798784</v>
      </c>
      <c r="F26" s="208"/>
      <c r="G26" s="134">
        <v>7349187640</v>
      </c>
      <c r="H26" s="208"/>
      <c r="I26" s="178">
        <f t="shared" si="0"/>
        <v>-235388856</v>
      </c>
      <c r="J26" s="208"/>
      <c r="K26" s="134">
        <v>1589247</v>
      </c>
      <c r="L26" s="208"/>
      <c r="M26" s="134">
        <v>7113798784</v>
      </c>
      <c r="N26" s="208"/>
      <c r="O26" s="134">
        <v>6664595485</v>
      </c>
      <c r="P26" s="208"/>
      <c r="Q26" s="178">
        <f t="shared" si="1"/>
        <v>449203299</v>
      </c>
      <c r="R26" s="146"/>
      <c r="S26" s="179"/>
      <c r="X26" s="159"/>
    </row>
    <row r="27" spans="1:24" s="136" customFormat="1" ht="18" x14ac:dyDescent="0.25">
      <c r="A27" s="207" t="s">
        <v>135</v>
      </c>
      <c r="B27" s="207"/>
      <c r="C27" s="134">
        <v>4142584</v>
      </c>
      <c r="D27" s="208"/>
      <c r="E27" s="134">
        <v>7832313559</v>
      </c>
      <c r="F27" s="208"/>
      <c r="G27" s="134">
        <v>8095861593</v>
      </c>
      <c r="H27" s="208"/>
      <c r="I27" s="178">
        <f t="shared" si="0"/>
        <v>-263548034</v>
      </c>
      <c r="J27" s="208"/>
      <c r="K27" s="134">
        <v>4142584</v>
      </c>
      <c r="L27" s="208"/>
      <c r="M27" s="134">
        <v>7832313559</v>
      </c>
      <c r="N27" s="208"/>
      <c r="O27" s="134">
        <v>7458720615</v>
      </c>
      <c r="P27" s="208"/>
      <c r="Q27" s="178">
        <f t="shared" si="1"/>
        <v>373592944</v>
      </c>
      <c r="R27" s="146"/>
      <c r="S27" s="179"/>
      <c r="X27" s="159"/>
    </row>
    <row r="28" spans="1:24" s="136" customFormat="1" ht="18" x14ac:dyDescent="0.25">
      <c r="A28" s="207" t="s">
        <v>137</v>
      </c>
      <c r="B28" s="207"/>
      <c r="C28" s="134">
        <v>84800</v>
      </c>
      <c r="D28" s="208"/>
      <c r="E28" s="134">
        <v>7573945284</v>
      </c>
      <c r="F28" s="208"/>
      <c r="G28" s="134">
        <v>7839475920</v>
      </c>
      <c r="H28" s="208"/>
      <c r="I28" s="178">
        <f t="shared" si="0"/>
        <v>-265530636</v>
      </c>
      <c r="J28" s="208"/>
      <c r="K28" s="134">
        <v>84800</v>
      </c>
      <c r="L28" s="208"/>
      <c r="M28" s="134">
        <v>7573945284</v>
      </c>
      <c r="N28" s="208"/>
      <c r="O28" s="134">
        <v>7427022071</v>
      </c>
      <c r="P28" s="208"/>
      <c r="Q28" s="178">
        <f t="shared" si="1"/>
        <v>146923213</v>
      </c>
      <c r="R28" s="146"/>
      <c r="S28" s="179"/>
      <c r="X28" s="159"/>
    </row>
    <row r="29" spans="1:24" s="136" customFormat="1" ht="18" x14ac:dyDescent="0.25">
      <c r="A29" s="207" t="s">
        <v>113</v>
      </c>
      <c r="B29" s="207"/>
      <c r="C29" s="134">
        <v>6600000</v>
      </c>
      <c r="D29" s="208"/>
      <c r="E29" s="134">
        <v>10057599090</v>
      </c>
      <c r="F29" s="208"/>
      <c r="G29" s="134">
        <v>10313467560</v>
      </c>
      <c r="H29" s="208"/>
      <c r="I29" s="178">
        <f t="shared" si="0"/>
        <v>-255868470</v>
      </c>
      <c r="J29" s="208"/>
      <c r="K29" s="134">
        <v>6600000</v>
      </c>
      <c r="L29" s="208"/>
      <c r="M29" s="134">
        <v>10057599090</v>
      </c>
      <c r="N29" s="208"/>
      <c r="O29" s="134">
        <v>10001672946</v>
      </c>
      <c r="P29" s="208"/>
      <c r="Q29" s="178">
        <f t="shared" si="1"/>
        <v>55926144</v>
      </c>
      <c r="R29" s="146"/>
      <c r="S29" s="179"/>
      <c r="X29" s="159"/>
    </row>
    <row r="30" spans="1:24" s="136" customFormat="1" ht="18" x14ac:dyDescent="0.25">
      <c r="A30" s="207" t="s">
        <v>145</v>
      </c>
      <c r="B30" s="207"/>
      <c r="C30" s="134">
        <v>285000</v>
      </c>
      <c r="D30" s="208"/>
      <c r="E30" s="134">
        <v>7456567860</v>
      </c>
      <c r="F30" s="208"/>
      <c r="G30" s="134">
        <v>7326247905</v>
      </c>
      <c r="H30" s="208"/>
      <c r="I30" s="178">
        <f t="shared" si="0"/>
        <v>130319955</v>
      </c>
      <c r="J30" s="208"/>
      <c r="K30" s="134">
        <v>285000</v>
      </c>
      <c r="L30" s="208"/>
      <c r="M30" s="134">
        <v>7456567860</v>
      </c>
      <c r="N30" s="208"/>
      <c r="O30" s="134">
        <v>7435733432</v>
      </c>
      <c r="P30" s="208"/>
      <c r="Q30" s="178">
        <f t="shared" si="1"/>
        <v>20834428</v>
      </c>
      <c r="R30" s="146"/>
      <c r="S30" s="179"/>
      <c r="X30" s="159"/>
    </row>
    <row r="31" spans="1:24" s="136" customFormat="1" ht="18" x14ac:dyDescent="0.25">
      <c r="A31" s="207" t="s">
        <v>244</v>
      </c>
      <c r="B31" s="207"/>
      <c r="C31" s="134">
        <v>40000</v>
      </c>
      <c r="D31" s="208"/>
      <c r="E31" s="134">
        <v>37593185000</v>
      </c>
      <c r="F31" s="208"/>
      <c r="G31" s="134">
        <v>37606815000</v>
      </c>
      <c r="H31" s="208"/>
      <c r="I31" s="178">
        <f t="shared" si="0"/>
        <v>-13630000</v>
      </c>
      <c r="J31" s="208"/>
      <c r="K31" s="134">
        <v>40000</v>
      </c>
      <c r="L31" s="208"/>
      <c r="M31" s="134">
        <v>37593185000</v>
      </c>
      <c r="N31" s="208"/>
      <c r="O31" s="134">
        <v>37606815000</v>
      </c>
      <c r="P31" s="208"/>
      <c r="Q31" s="178">
        <f t="shared" si="1"/>
        <v>-13630000</v>
      </c>
      <c r="R31" s="146"/>
      <c r="S31" s="179"/>
      <c r="X31" s="159"/>
    </row>
    <row r="32" spans="1:24" s="136" customFormat="1" ht="18" x14ac:dyDescent="0.25">
      <c r="A32" s="207" t="s">
        <v>228</v>
      </c>
      <c r="B32" s="207"/>
      <c r="C32" s="134">
        <v>55000</v>
      </c>
      <c r="D32" s="208"/>
      <c r="E32" s="134">
        <v>49573513171</v>
      </c>
      <c r="F32" s="208"/>
      <c r="G32" s="134">
        <v>49573513171</v>
      </c>
      <c r="H32" s="208"/>
      <c r="I32" s="178">
        <f t="shared" si="0"/>
        <v>0</v>
      </c>
      <c r="J32" s="208"/>
      <c r="K32" s="134">
        <v>55000</v>
      </c>
      <c r="L32" s="208"/>
      <c r="M32" s="134">
        <v>49573513171</v>
      </c>
      <c r="N32" s="208"/>
      <c r="O32" s="134">
        <v>49591486827</v>
      </c>
      <c r="P32" s="208"/>
      <c r="Q32" s="178">
        <f t="shared" si="1"/>
        <v>-17973656</v>
      </c>
      <c r="R32" s="146"/>
      <c r="S32" s="179"/>
      <c r="X32" s="159"/>
    </row>
    <row r="33" spans="1:24" s="136" customFormat="1" ht="18" x14ac:dyDescent="0.25">
      <c r="A33" s="207" t="s">
        <v>166</v>
      </c>
      <c r="B33" s="207"/>
      <c r="C33" s="134">
        <v>139685</v>
      </c>
      <c r="D33" s="208"/>
      <c r="E33" s="134">
        <v>2267483766</v>
      </c>
      <c r="F33" s="208"/>
      <c r="G33" s="134">
        <v>2200833906</v>
      </c>
      <c r="H33" s="208"/>
      <c r="I33" s="178">
        <f t="shared" si="0"/>
        <v>66649860</v>
      </c>
      <c r="J33" s="208"/>
      <c r="K33" s="134">
        <v>139685</v>
      </c>
      <c r="L33" s="208"/>
      <c r="M33" s="134">
        <v>2267483766</v>
      </c>
      <c r="N33" s="208"/>
      <c r="O33" s="134">
        <v>2288275221</v>
      </c>
      <c r="P33" s="208"/>
      <c r="Q33" s="178">
        <f t="shared" si="1"/>
        <v>-20791455</v>
      </c>
      <c r="R33" s="146"/>
      <c r="S33" s="179"/>
      <c r="X33" s="159"/>
    </row>
    <row r="34" spans="1:24" s="136" customFormat="1" ht="18" x14ac:dyDescent="0.25">
      <c r="A34" s="207" t="s">
        <v>227</v>
      </c>
      <c r="B34" s="207"/>
      <c r="C34" s="134">
        <v>155000</v>
      </c>
      <c r="D34" s="208"/>
      <c r="E34" s="134">
        <v>139784659437</v>
      </c>
      <c r="F34" s="208"/>
      <c r="G34" s="134">
        <v>139784659437</v>
      </c>
      <c r="H34" s="208"/>
      <c r="I34" s="178">
        <f t="shared" si="0"/>
        <v>0</v>
      </c>
      <c r="J34" s="208"/>
      <c r="K34" s="134">
        <v>155000</v>
      </c>
      <c r="L34" s="208"/>
      <c r="M34" s="134">
        <v>139784659437</v>
      </c>
      <c r="N34" s="208"/>
      <c r="O34" s="134">
        <v>139834310562</v>
      </c>
      <c r="P34" s="208"/>
      <c r="Q34" s="178">
        <f t="shared" si="1"/>
        <v>-49651125</v>
      </c>
      <c r="R34" s="146"/>
      <c r="S34" s="179"/>
      <c r="X34" s="159"/>
    </row>
    <row r="35" spans="1:24" s="136" customFormat="1" ht="18" x14ac:dyDescent="0.25">
      <c r="A35" s="207" t="s">
        <v>146</v>
      </c>
      <c r="B35" s="207"/>
      <c r="C35" s="134">
        <v>332000</v>
      </c>
      <c r="D35" s="208"/>
      <c r="E35" s="134">
        <v>7286943168</v>
      </c>
      <c r="F35" s="208"/>
      <c r="G35" s="134">
        <v>6940417338</v>
      </c>
      <c r="H35" s="208"/>
      <c r="I35" s="178">
        <f t="shared" si="0"/>
        <v>346525830</v>
      </c>
      <c r="J35" s="208"/>
      <c r="K35" s="134">
        <v>332000</v>
      </c>
      <c r="L35" s="208"/>
      <c r="M35" s="134">
        <v>7286943168</v>
      </c>
      <c r="N35" s="208"/>
      <c r="O35" s="134">
        <v>7431822562</v>
      </c>
      <c r="P35" s="208"/>
      <c r="Q35" s="178">
        <f t="shared" si="1"/>
        <v>-144879394</v>
      </c>
      <c r="R35" s="146"/>
      <c r="S35" s="179"/>
      <c r="X35" s="159"/>
    </row>
    <row r="36" spans="1:24" s="136" customFormat="1" ht="18" x14ac:dyDescent="0.25">
      <c r="A36" s="207" t="s">
        <v>139</v>
      </c>
      <c r="B36" s="207"/>
      <c r="C36" s="134">
        <v>672000</v>
      </c>
      <c r="D36" s="208"/>
      <c r="E36" s="134">
        <v>2597190220</v>
      </c>
      <c r="F36" s="208"/>
      <c r="G36" s="134">
        <v>2645954337</v>
      </c>
      <c r="H36" s="208"/>
      <c r="I36" s="178">
        <f t="shared" si="0"/>
        <v>-48764117</v>
      </c>
      <c r="J36" s="208"/>
      <c r="K36" s="134">
        <v>672000</v>
      </c>
      <c r="L36" s="208"/>
      <c r="M36" s="134">
        <v>2597190220</v>
      </c>
      <c r="N36" s="208"/>
      <c r="O36" s="134">
        <v>2850940130</v>
      </c>
      <c r="P36" s="208"/>
      <c r="Q36" s="178">
        <f t="shared" si="1"/>
        <v>-253749910</v>
      </c>
      <c r="R36" s="146"/>
      <c r="S36" s="179"/>
      <c r="X36" s="159"/>
    </row>
    <row r="37" spans="1:24" s="136" customFormat="1" ht="18" x14ac:dyDescent="0.25">
      <c r="A37" s="207" t="s">
        <v>167</v>
      </c>
      <c r="B37" s="207"/>
      <c r="C37" s="134">
        <v>141561</v>
      </c>
      <c r="D37" s="208"/>
      <c r="E37" s="134">
        <v>2207876592</v>
      </c>
      <c r="F37" s="208"/>
      <c r="G37" s="134">
        <v>2055900383</v>
      </c>
      <c r="H37" s="208"/>
      <c r="I37" s="134">
        <f t="shared" si="0"/>
        <v>151976209</v>
      </c>
      <c r="J37" s="208"/>
      <c r="K37" s="134">
        <v>141561</v>
      </c>
      <c r="L37" s="208"/>
      <c r="M37" s="134">
        <v>2207876592</v>
      </c>
      <c r="N37" s="208"/>
      <c r="O37" s="134">
        <v>2528692670</v>
      </c>
      <c r="P37" s="208"/>
      <c r="Q37" s="134">
        <f t="shared" si="1"/>
        <v>-320816078</v>
      </c>
      <c r="R37" s="146"/>
      <c r="S37" s="179"/>
      <c r="X37" s="159"/>
    </row>
    <row r="38" spans="1:24" s="136" customFormat="1" ht="18" x14ac:dyDescent="0.25">
      <c r="A38" s="207" t="s">
        <v>120</v>
      </c>
      <c r="B38" s="207"/>
      <c r="C38" s="178">
        <v>307999</v>
      </c>
      <c r="D38" s="208"/>
      <c r="E38" s="178">
        <v>7700085109</v>
      </c>
      <c r="F38" s="208"/>
      <c r="G38" s="178">
        <v>8218731557</v>
      </c>
      <c r="H38" s="208"/>
      <c r="I38" s="178">
        <f t="shared" si="0"/>
        <v>-518646448</v>
      </c>
      <c r="J38" s="208"/>
      <c r="K38" s="178">
        <v>307999</v>
      </c>
      <c r="L38" s="208"/>
      <c r="M38" s="178">
        <v>7700085109</v>
      </c>
      <c r="N38" s="208"/>
      <c r="O38" s="178">
        <v>8047274192</v>
      </c>
      <c r="P38" s="208"/>
      <c r="Q38" s="178">
        <f t="shared" si="1"/>
        <v>-347189083</v>
      </c>
      <c r="R38" s="146"/>
      <c r="S38" s="179"/>
      <c r="X38" s="159"/>
    </row>
    <row r="39" spans="1:24" s="136" customFormat="1" ht="18" x14ac:dyDescent="0.25">
      <c r="A39" s="207" t="s">
        <v>133</v>
      </c>
      <c r="B39" s="207"/>
      <c r="C39" s="134">
        <v>3909674</v>
      </c>
      <c r="D39" s="208"/>
      <c r="E39" s="134">
        <v>6933358008</v>
      </c>
      <c r="F39" s="208"/>
      <c r="G39" s="134">
        <v>7294794272</v>
      </c>
      <c r="H39" s="208"/>
      <c r="I39" s="178">
        <f t="shared" ref="I39:I73" si="2">E39-G39</f>
        <v>-361436264</v>
      </c>
      <c r="J39" s="208"/>
      <c r="K39" s="134">
        <v>3909674</v>
      </c>
      <c r="L39" s="208"/>
      <c r="M39" s="134">
        <v>6933358008</v>
      </c>
      <c r="N39" s="208"/>
      <c r="O39" s="134">
        <v>7435566098</v>
      </c>
      <c r="P39" s="208"/>
      <c r="Q39" s="178">
        <f t="shared" ref="Q39:Q73" si="3">M39-O39</f>
        <v>-502208090</v>
      </c>
      <c r="R39" s="146"/>
      <c r="S39" s="179"/>
      <c r="X39" s="159"/>
    </row>
    <row r="40" spans="1:24" s="136" customFormat="1" ht="18" x14ac:dyDescent="0.25">
      <c r="A40" s="207" t="s">
        <v>155</v>
      </c>
      <c r="B40" s="207"/>
      <c r="C40" s="134">
        <v>1503646</v>
      </c>
      <c r="D40" s="208"/>
      <c r="E40" s="134">
        <v>6893553200</v>
      </c>
      <c r="F40" s="208"/>
      <c r="G40" s="134">
        <v>6581161045</v>
      </c>
      <c r="H40" s="208"/>
      <c r="I40" s="178">
        <f t="shared" si="2"/>
        <v>312392155</v>
      </c>
      <c r="J40" s="208"/>
      <c r="K40" s="134">
        <v>1503646</v>
      </c>
      <c r="L40" s="208"/>
      <c r="M40" s="134">
        <v>6893553200</v>
      </c>
      <c r="N40" s="208"/>
      <c r="O40" s="134">
        <v>7463146324</v>
      </c>
      <c r="P40" s="208"/>
      <c r="Q40" s="178">
        <f t="shared" si="3"/>
        <v>-569593124</v>
      </c>
      <c r="R40" s="146"/>
      <c r="S40" s="179"/>
      <c r="X40" s="159"/>
    </row>
    <row r="41" spans="1:24" s="136" customFormat="1" ht="18" x14ac:dyDescent="0.25">
      <c r="A41" s="207" t="s">
        <v>117</v>
      </c>
      <c r="B41" s="207"/>
      <c r="C41" s="134">
        <v>3592254</v>
      </c>
      <c r="D41" s="208"/>
      <c r="E41" s="134">
        <v>10598372103</v>
      </c>
      <c r="F41" s="208"/>
      <c r="G41" s="134">
        <v>11366111322</v>
      </c>
      <c r="H41" s="208"/>
      <c r="I41" s="178">
        <f t="shared" si="2"/>
        <v>-767739219</v>
      </c>
      <c r="J41" s="208"/>
      <c r="K41" s="134">
        <v>3592254</v>
      </c>
      <c r="L41" s="208"/>
      <c r="M41" s="134">
        <v>10598372103</v>
      </c>
      <c r="N41" s="208"/>
      <c r="O41" s="134">
        <v>11194314249</v>
      </c>
      <c r="P41" s="208"/>
      <c r="Q41" s="178">
        <f t="shared" si="3"/>
        <v>-595942146</v>
      </c>
      <c r="R41" s="146"/>
      <c r="S41" s="179"/>
      <c r="X41" s="159"/>
    </row>
    <row r="42" spans="1:24" s="136" customFormat="1" ht="18" x14ac:dyDescent="0.25">
      <c r="A42" s="207" t="s">
        <v>102</v>
      </c>
      <c r="B42" s="207"/>
      <c r="C42" s="134">
        <v>2446789</v>
      </c>
      <c r="D42" s="208"/>
      <c r="E42" s="134">
        <v>26122156702</v>
      </c>
      <c r="F42" s="208"/>
      <c r="G42" s="134">
        <v>26049189784</v>
      </c>
      <c r="H42" s="208"/>
      <c r="I42" s="178">
        <f t="shared" si="2"/>
        <v>72966918</v>
      </c>
      <c r="J42" s="208"/>
      <c r="K42" s="134">
        <v>2446789</v>
      </c>
      <c r="L42" s="208"/>
      <c r="M42" s="134">
        <v>26122156702</v>
      </c>
      <c r="N42" s="208"/>
      <c r="O42" s="134">
        <v>26748125253</v>
      </c>
      <c r="P42" s="208"/>
      <c r="Q42" s="178">
        <f t="shared" si="3"/>
        <v>-625968551</v>
      </c>
      <c r="R42" s="146"/>
      <c r="S42" s="179"/>
      <c r="X42" s="159"/>
    </row>
    <row r="43" spans="1:24" s="136" customFormat="1" ht="18" x14ac:dyDescent="0.25">
      <c r="A43" s="207" t="s">
        <v>130</v>
      </c>
      <c r="B43" s="207"/>
      <c r="C43" s="134">
        <v>197000</v>
      </c>
      <c r="D43" s="208"/>
      <c r="E43" s="134">
        <v>6793268116</v>
      </c>
      <c r="F43" s="208"/>
      <c r="G43" s="134">
        <v>7265213235</v>
      </c>
      <c r="H43" s="208"/>
      <c r="I43" s="178">
        <f t="shared" si="2"/>
        <v>-471945119</v>
      </c>
      <c r="J43" s="208"/>
      <c r="K43" s="134">
        <v>197000</v>
      </c>
      <c r="L43" s="208"/>
      <c r="M43" s="134">
        <v>6793268116</v>
      </c>
      <c r="N43" s="208"/>
      <c r="O43" s="134">
        <v>7446816999</v>
      </c>
      <c r="P43" s="208"/>
      <c r="Q43" s="178">
        <f t="shared" si="3"/>
        <v>-653548883</v>
      </c>
      <c r="R43" s="146"/>
      <c r="S43" s="179"/>
      <c r="X43" s="159"/>
    </row>
    <row r="44" spans="1:24" s="136" customFormat="1" ht="18" x14ac:dyDescent="0.25">
      <c r="A44" s="207" t="s">
        <v>156</v>
      </c>
      <c r="B44" s="207"/>
      <c r="C44" s="134">
        <v>418800</v>
      </c>
      <c r="D44" s="208"/>
      <c r="E44" s="134">
        <v>6735865705</v>
      </c>
      <c r="F44" s="208"/>
      <c r="G44" s="134">
        <v>6581831693</v>
      </c>
      <c r="H44" s="208"/>
      <c r="I44" s="178">
        <f t="shared" si="2"/>
        <v>154034012</v>
      </c>
      <c r="J44" s="208"/>
      <c r="K44" s="134">
        <v>418800</v>
      </c>
      <c r="L44" s="208"/>
      <c r="M44" s="134">
        <v>6735865705</v>
      </c>
      <c r="N44" s="208"/>
      <c r="O44" s="134">
        <v>7436212332</v>
      </c>
      <c r="P44" s="208"/>
      <c r="Q44" s="178">
        <f t="shared" si="3"/>
        <v>-700346627</v>
      </c>
      <c r="R44" s="146"/>
      <c r="S44" s="179"/>
      <c r="X44" s="159"/>
    </row>
    <row r="45" spans="1:24" s="136" customFormat="1" ht="18" x14ac:dyDescent="0.25">
      <c r="A45" s="207" t="s">
        <v>114</v>
      </c>
      <c r="B45" s="207"/>
      <c r="C45" s="178">
        <v>1018594</v>
      </c>
      <c r="D45" s="208"/>
      <c r="E45" s="178">
        <v>10439219000</v>
      </c>
      <c r="F45" s="208"/>
      <c r="G45" s="178">
        <v>11168243023</v>
      </c>
      <c r="H45" s="208"/>
      <c r="I45" s="178">
        <f t="shared" si="2"/>
        <v>-729024023</v>
      </c>
      <c r="J45" s="208"/>
      <c r="K45" s="178">
        <v>1018594</v>
      </c>
      <c r="L45" s="208"/>
      <c r="M45" s="178">
        <v>10439219000</v>
      </c>
      <c r="N45" s="208"/>
      <c r="O45" s="178">
        <v>11194605836</v>
      </c>
      <c r="P45" s="208"/>
      <c r="Q45" s="178">
        <f t="shared" si="3"/>
        <v>-755386836</v>
      </c>
      <c r="R45" s="146"/>
      <c r="S45" s="179"/>
      <c r="X45" s="159"/>
    </row>
    <row r="46" spans="1:24" s="136" customFormat="1" ht="18" x14ac:dyDescent="0.25">
      <c r="A46" s="207" t="s">
        <v>154</v>
      </c>
      <c r="B46" s="207"/>
      <c r="C46" s="134">
        <v>2560000</v>
      </c>
      <c r="D46" s="208"/>
      <c r="E46" s="134">
        <v>6618941568</v>
      </c>
      <c r="F46" s="208"/>
      <c r="G46" s="134">
        <v>6359375232</v>
      </c>
      <c r="H46" s="208"/>
      <c r="I46" s="178">
        <f t="shared" si="2"/>
        <v>259566336</v>
      </c>
      <c r="J46" s="208"/>
      <c r="K46" s="134">
        <v>2560000</v>
      </c>
      <c r="L46" s="208"/>
      <c r="M46" s="134">
        <v>6618941568</v>
      </c>
      <c r="N46" s="208"/>
      <c r="O46" s="134">
        <v>7440011312</v>
      </c>
      <c r="P46" s="208"/>
      <c r="Q46" s="178">
        <f t="shared" si="3"/>
        <v>-821069744</v>
      </c>
      <c r="R46" s="146"/>
      <c r="S46" s="179"/>
      <c r="X46" s="159"/>
    </row>
    <row r="47" spans="1:24" s="136" customFormat="1" ht="18" x14ac:dyDescent="0.25">
      <c r="A47" s="207" t="s">
        <v>119</v>
      </c>
      <c r="B47" s="207"/>
      <c r="C47" s="134">
        <v>837800</v>
      </c>
      <c r="D47" s="208"/>
      <c r="E47" s="134">
        <v>7037287510</v>
      </c>
      <c r="F47" s="208"/>
      <c r="G47" s="134">
        <v>7028959359</v>
      </c>
      <c r="H47" s="208"/>
      <c r="I47" s="178">
        <f t="shared" si="2"/>
        <v>8328151</v>
      </c>
      <c r="J47" s="208"/>
      <c r="K47" s="134">
        <v>837800</v>
      </c>
      <c r="L47" s="208"/>
      <c r="M47" s="134">
        <v>7037287510</v>
      </c>
      <c r="N47" s="208"/>
      <c r="O47" s="134">
        <v>7865093700</v>
      </c>
      <c r="P47" s="208"/>
      <c r="Q47" s="178">
        <f t="shared" si="3"/>
        <v>-827806190</v>
      </c>
      <c r="R47" s="146"/>
      <c r="S47" s="179"/>
      <c r="X47" s="159"/>
    </row>
    <row r="48" spans="1:24" s="136" customFormat="1" ht="18" x14ac:dyDescent="0.25">
      <c r="A48" s="207" t="s">
        <v>150</v>
      </c>
      <c r="B48" s="207"/>
      <c r="C48" s="134">
        <v>1247504</v>
      </c>
      <c r="D48" s="208"/>
      <c r="E48" s="134">
        <v>6584831974</v>
      </c>
      <c r="F48" s="208"/>
      <c r="G48" s="134">
        <v>7155269396</v>
      </c>
      <c r="H48" s="208"/>
      <c r="I48" s="178">
        <f t="shared" si="2"/>
        <v>-570437422</v>
      </c>
      <c r="J48" s="208"/>
      <c r="K48" s="134">
        <v>1247504</v>
      </c>
      <c r="L48" s="208"/>
      <c r="M48" s="134">
        <v>6584831974</v>
      </c>
      <c r="N48" s="208"/>
      <c r="O48" s="134">
        <v>7480949921</v>
      </c>
      <c r="P48" s="208"/>
      <c r="Q48" s="178">
        <f t="shared" si="3"/>
        <v>-896117947</v>
      </c>
      <c r="R48" s="146"/>
      <c r="S48" s="179"/>
      <c r="X48" s="159"/>
    </row>
    <row r="49" spans="1:24" s="136" customFormat="1" ht="18" x14ac:dyDescent="0.25">
      <c r="A49" s="207" t="s">
        <v>153</v>
      </c>
      <c r="B49" s="207"/>
      <c r="C49" s="134">
        <v>880000</v>
      </c>
      <c r="D49" s="208"/>
      <c r="E49" s="134">
        <v>6438263040</v>
      </c>
      <c r="F49" s="208"/>
      <c r="G49" s="134">
        <v>6385777200</v>
      </c>
      <c r="H49" s="208"/>
      <c r="I49" s="178">
        <f t="shared" si="2"/>
        <v>52485840</v>
      </c>
      <c r="J49" s="208"/>
      <c r="K49" s="134">
        <v>880000</v>
      </c>
      <c r="L49" s="208"/>
      <c r="M49" s="134">
        <v>6438263040</v>
      </c>
      <c r="N49" s="208"/>
      <c r="O49" s="134">
        <v>7463884849</v>
      </c>
      <c r="P49" s="208"/>
      <c r="Q49" s="178">
        <f t="shared" si="3"/>
        <v>-1025621809</v>
      </c>
      <c r="R49" s="146"/>
      <c r="S49" s="179"/>
      <c r="X49" s="159"/>
    </row>
    <row r="50" spans="1:24" s="136" customFormat="1" ht="18" x14ac:dyDescent="0.25">
      <c r="A50" s="207" t="s">
        <v>157</v>
      </c>
      <c r="B50" s="207"/>
      <c r="C50" s="134">
        <v>141368</v>
      </c>
      <c r="D50" s="208"/>
      <c r="E50" s="134">
        <v>6358840433</v>
      </c>
      <c r="F50" s="208"/>
      <c r="G50" s="134">
        <v>6218313572</v>
      </c>
      <c r="H50" s="208"/>
      <c r="I50" s="178">
        <f t="shared" si="2"/>
        <v>140526861</v>
      </c>
      <c r="J50" s="208"/>
      <c r="K50" s="134">
        <v>141368</v>
      </c>
      <c r="L50" s="208"/>
      <c r="M50" s="134">
        <v>6358840433</v>
      </c>
      <c r="N50" s="208"/>
      <c r="O50" s="134">
        <v>7433580545</v>
      </c>
      <c r="P50" s="208"/>
      <c r="Q50" s="178">
        <f t="shared" si="3"/>
        <v>-1074740112</v>
      </c>
      <c r="R50" s="146"/>
      <c r="S50" s="179"/>
      <c r="X50" s="159"/>
    </row>
    <row r="51" spans="1:24" s="136" customFormat="1" ht="18" x14ac:dyDescent="0.25">
      <c r="A51" s="207" t="s">
        <v>159</v>
      </c>
      <c r="B51" s="207"/>
      <c r="C51" s="134">
        <v>2136920</v>
      </c>
      <c r="D51" s="208"/>
      <c r="E51" s="134">
        <v>6319510844</v>
      </c>
      <c r="F51" s="208"/>
      <c r="G51" s="134">
        <v>6304641407</v>
      </c>
      <c r="H51" s="208"/>
      <c r="I51" s="178">
        <f t="shared" si="2"/>
        <v>14869437</v>
      </c>
      <c r="J51" s="208"/>
      <c r="K51" s="134">
        <v>2136920</v>
      </c>
      <c r="L51" s="208"/>
      <c r="M51" s="134">
        <v>6319510844</v>
      </c>
      <c r="N51" s="208"/>
      <c r="O51" s="134">
        <v>7436289171</v>
      </c>
      <c r="P51" s="208"/>
      <c r="Q51" s="178">
        <f t="shared" si="3"/>
        <v>-1116778327</v>
      </c>
      <c r="R51" s="146"/>
      <c r="S51" s="179"/>
      <c r="X51" s="159"/>
    </row>
    <row r="52" spans="1:24" s="136" customFormat="1" ht="18" x14ac:dyDescent="0.25">
      <c r="A52" s="207" t="s">
        <v>142</v>
      </c>
      <c r="B52" s="207"/>
      <c r="C52" s="134">
        <v>875000</v>
      </c>
      <c r="D52" s="209"/>
      <c r="E52" s="134">
        <v>6132045937</v>
      </c>
      <c r="F52" s="209"/>
      <c r="G52" s="134">
        <v>6097254187</v>
      </c>
      <c r="H52" s="209"/>
      <c r="I52" s="178">
        <f t="shared" si="2"/>
        <v>34791750</v>
      </c>
      <c r="J52" s="209"/>
      <c r="K52" s="134">
        <v>875000</v>
      </c>
      <c r="L52" s="209"/>
      <c r="M52" s="134">
        <v>6132045937</v>
      </c>
      <c r="N52" s="209"/>
      <c r="O52" s="134">
        <v>7458028389</v>
      </c>
      <c r="P52" s="209"/>
      <c r="Q52" s="178">
        <f t="shared" si="3"/>
        <v>-1325982452</v>
      </c>
      <c r="R52" s="146"/>
      <c r="S52" s="179"/>
      <c r="X52" s="159"/>
    </row>
    <row r="53" spans="1:24" s="136" customFormat="1" ht="18" x14ac:dyDescent="0.25">
      <c r="A53" s="207" t="s">
        <v>144</v>
      </c>
      <c r="B53" s="207"/>
      <c r="C53" s="134">
        <v>858000</v>
      </c>
      <c r="D53" s="208"/>
      <c r="E53" s="134">
        <v>6550232832</v>
      </c>
      <c r="F53" s="208"/>
      <c r="G53" s="134">
        <v>6848746047</v>
      </c>
      <c r="H53" s="208"/>
      <c r="I53" s="178">
        <f t="shared" si="2"/>
        <v>-298513215</v>
      </c>
      <c r="J53" s="208"/>
      <c r="K53" s="134">
        <v>858000</v>
      </c>
      <c r="L53" s="208"/>
      <c r="M53" s="134">
        <v>6550232832</v>
      </c>
      <c r="N53" s="208"/>
      <c r="O53" s="134">
        <v>7902333747</v>
      </c>
      <c r="P53" s="208"/>
      <c r="Q53" s="178">
        <f t="shared" si="3"/>
        <v>-1352100915</v>
      </c>
      <c r="R53" s="146"/>
      <c r="S53" s="179"/>
      <c r="X53" s="159"/>
    </row>
    <row r="54" spans="1:24" s="136" customFormat="1" ht="18" x14ac:dyDescent="0.25">
      <c r="A54" s="207" t="s">
        <v>124</v>
      </c>
      <c r="B54" s="207"/>
      <c r="C54" s="134">
        <v>2772515</v>
      </c>
      <c r="D54" s="208"/>
      <c r="E54" s="134">
        <v>8524365331</v>
      </c>
      <c r="F54" s="208"/>
      <c r="G54" s="134">
        <v>9477947557</v>
      </c>
      <c r="H54" s="208"/>
      <c r="I54" s="178">
        <f t="shared" si="2"/>
        <v>-953582226</v>
      </c>
      <c r="J54" s="208"/>
      <c r="K54" s="134">
        <v>2772515</v>
      </c>
      <c r="L54" s="208"/>
      <c r="M54" s="134">
        <v>8524365331</v>
      </c>
      <c r="N54" s="208"/>
      <c r="O54" s="134">
        <v>9994446096</v>
      </c>
      <c r="P54" s="208"/>
      <c r="Q54" s="178">
        <f t="shared" si="3"/>
        <v>-1470080765</v>
      </c>
      <c r="R54" s="146"/>
      <c r="S54" s="179"/>
      <c r="X54" s="159"/>
    </row>
    <row r="55" spans="1:24" s="136" customFormat="1" ht="18" x14ac:dyDescent="0.25">
      <c r="A55" s="207" t="s">
        <v>95</v>
      </c>
      <c r="B55" s="207"/>
      <c r="C55" s="134">
        <v>8991184</v>
      </c>
      <c r="D55" s="208"/>
      <c r="E55" s="134">
        <v>12646826334</v>
      </c>
      <c r="F55" s="208"/>
      <c r="G55" s="134">
        <v>13335028191</v>
      </c>
      <c r="H55" s="208"/>
      <c r="I55" s="178">
        <f t="shared" si="2"/>
        <v>-688201857</v>
      </c>
      <c r="J55" s="208"/>
      <c r="K55" s="134">
        <v>8991184</v>
      </c>
      <c r="L55" s="208"/>
      <c r="M55" s="134">
        <v>12646826334</v>
      </c>
      <c r="N55" s="208"/>
      <c r="O55" s="134">
        <v>14199004793</v>
      </c>
      <c r="P55" s="208"/>
      <c r="Q55" s="178">
        <f t="shared" si="3"/>
        <v>-1552178459</v>
      </c>
      <c r="R55" s="146"/>
      <c r="S55" s="179"/>
      <c r="X55" s="159"/>
    </row>
    <row r="56" spans="1:24" s="136" customFormat="1" ht="18" x14ac:dyDescent="0.25">
      <c r="A56" s="207" t="s">
        <v>125</v>
      </c>
      <c r="B56" s="207"/>
      <c r="C56" s="134">
        <v>1176750</v>
      </c>
      <c r="D56" s="208"/>
      <c r="E56" s="134">
        <v>8632742730</v>
      </c>
      <c r="F56" s="208"/>
      <c r="G56" s="134">
        <v>9404776633</v>
      </c>
      <c r="H56" s="208"/>
      <c r="I56" s="178">
        <f t="shared" si="2"/>
        <v>-772033903</v>
      </c>
      <c r="J56" s="208"/>
      <c r="K56" s="134">
        <v>1176750</v>
      </c>
      <c r="L56" s="208"/>
      <c r="M56" s="134">
        <v>8632742730</v>
      </c>
      <c r="N56" s="208"/>
      <c r="O56" s="134">
        <v>10265979044</v>
      </c>
      <c r="P56" s="208"/>
      <c r="Q56" s="178">
        <f t="shared" si="3"/>
        <v>-1633236314</v>
      </c>
      <c r="R56" s="146"/>
      <c r="S56" s="179"/>
      <c r="X56" s="159"/>
    </row>
    <row r="57" spans="1:24" s="136" customFormat="1" ht="18" x14ac:dyDescent="0.25">
      <c r="A57" s="207" t="s">
        <v>162</v>
      </c>
      <c r="B57" s="207"/>
      <c r="C57" s="134">
        <v>1618000</v>
      </c>
      <c r="D57" s="208"/>
      <c r="E57" s="134">
        <v>5709723795</v>
      </c>
      <c r="F57" s="208"/>
      <c r="G57" s="134">
        <v>6073216070</v>
      </c>
      <c r="H57" s="208"/>
      <c r="I57" s="178">
        <f t="shared" si="2"/>
        <v>-363492275</v>
      </c>
      <c r="J57" s="208"/>
      <c r="K57" s="134">
        <v>1618000</v>
      </c>
      <c r="L57" s="208"/>
      <c r="M57" s="134">
        <v>5709723795</v>
      </c>
      <c r="N57" s="208"/>
      <c r="O57" s="134">
        <v>7457233239</v>
      </c>
      <c r="P57" s="208"/>
      <c r="Q57" s="178">
        <f t="shared" si="3"/>
        <v>-1747509444</v>
      </c>
      <c r="R57" s="146"/>
      <c r="S57" s="179"/>
      <c r="X57" s="159"/>
    </row>
    <row r="58" spans="1:24" s="136" customFormat="1" ht="18" x14ac:dyDescent="0.25">
      <c r="A58" s="207" t="s">
        <v>161</v>
      </c>
      <c r="B58" s="207"/>
      <c r="C58" s="134">
        <v>185600</v>
      </c>
      <c r="D58" s="208"/>
      <c r="E58" s="134">
        <v>5016437539</v>
      </c>
      <c r="F58" s="208"/>
      <c r="G58" s="134">
        <v>5763645043</v>
      </c>
      <c r="H58" s="208"/>
      <c r="I58" s="178">
        <f t="shared" si="2"/>
        <v>-747207504</v>
      </c>
      <c r="J58" s="208"/>
      <c r="K58" s="134">
        <v>185600</v>
      </c>
      <c r="L58" s="208"/>
      <c r="M58" s="134">
        <v>5016437539</v>
      </c>
      <c r="N58" s="208"/>
      <c r="O58" s="134">
        <v>7418476299</v>
      </c>
      <c r="P58" s="208"/>
      <c r="Q58" s="178">
        <f t="shared" si="3"/>
        <v>-2402038760</v>
      </c>
      <c r="R58" s="146"/>
      <c r="S58" s="179"/>
      <c r="X58" s="159"/>
    </row>
    <row r="59" spans="1:24" s="136" customFormat="1" ht="18" x14ac:dyDescent="0.25">
      <c r="A59" s="207" t="s">
        <v>97</v>
      </c>
      <c r="B59" s="207"/>
      <c r="C59" s="134">
        <v>3677221</v>
      </c>
      <c r="D59" s="208"/>
      <c r="E59" s="134">
        <v>28657877634</v>
      </c>
      <c r="F59" s="208"/>
      <c r="G59" s="134">
        <v>26789996897</v>
      </c>
      <c r="H59" s="208"/>
      <c r="I59" s="178">
        <f t="shared" si="2"/>
        <v>1867880737</v>
      </c>
      <c r="J59" s="208"/>
      <c r="K59" s="134">
        <v>3677221</v>
      </c>
      <c r="L59" s="208"/>
      <c r="M59" s="134">
        <v>28657877634</v>
      </c>
      <c r="N59" s="208"/>
      <c r="O59" s="134">
        <v>31252923533</v>
      </c>
      <c r="P59" s="208"/>
      <c r="Q59" s="178">
        <f t="shared" si="3"/>
        <v>-2595045899</v>
      </c>
      <c r="R59" s="146"/>
      <c r="S59" s="179"/>
      <c r="X59" s="159"/>
    </row>
    <row r="60" spans="1:24" s="136" customFormat="1" ht="18" x14ac:dyDescent="0.25">
      <c r="A60" s="207" t="s">
        <v>126</v>
      </c>
      <c r="B60" s="207"/>
      <c r="C60" s="134">
        <v>2100000</v>
      </c>
      <c r="D60" s="208"/>
      <c r="E60" s="134">
        <v>9531547830</v>
      </c>
      <c r="F60" s="208"/>
      <c r="G60" s="134">
        <v>10521025200</v>
      </c>
      <c r="H60" s="208"/>
      <c r="I60" s="178">
        <f t="shared" si="2"/>
        <v>-989477370</v>
      </c>
      <c r="J60" s="208"/>
      <c r="K60" s="134">
        <v>2100000</v>
      </c>
      <c r="L60" s="208"/>
      <c r="M60" s="134">
        <v>9531547830</v>
      </c>
      <c r="N60" s="208"/>
      <c r="O60" s="134">
        <v>12712905450</v>
      </c>
      <c r="P60" s="208"/>
      <c r="Q60" s="178">
        <f t="shared" si="3"/>
        <v>-3181357620</v>
      </c>
      <c r="R60" s="146"/>
      <c r="S60" s="179"/>
      <c r="T60" s="135"/>
      <c r="X60" s="159"/>
    </row>
    <row r="61" spans="1:24" s="136" customFormat="1" ht="18" x14ac:dyDescent="0.25">
      <c r="A61" s="207" t="s">
        <v>101</v>
      </c>
      <c r="B61" s="207"/>
      <c r="C61" s="134">
        <v>18800000</v>
      </c>
      <c r="D61" s="208"/>
      <c r="E61" s="134">
        <v>21061533780</v>
      </c>
      <c r="F61" s="208"/>
      <c r="G61" s="134">
        <v>21715618680</v>
      </c>
      <c r="H61" s="208"/>
      <c r="I61" s="178">
        <f t="shared" si="2"/>
        <v>-654084900</v>
      </c>
      <c r="J61" s="208"/>
      <c r="K61" s="134">
        <v>18800000</v>
      </c>
      <c r="L61" s="208"/>
      <c r="M61" s="134">
        <v>21061533780</v>
      </c>
      <c r="N61" s="208"/>
      <c r="O61" s="134">
        <v>24595549683</v>
      </c>
      <c r="P61" s="208"/>
      <c r="Q61" s="178">
        <f t="shared" si="3"/>
        <v>-3534015903</v>
      </c>
      <c r="R61" s="146"/>
      <c r="S61" s="179"/>
      <c r="T61" s="135"/>
      <c r="X61" s="159"/>
    </row>
    <row r="62" spans="1:24" s="136" customFormat="1" ht="18.75" customHeight="1" x14ac:dyDescent="0.25">
      <c r="A62" s="207" t="s">
        <v>94</v>
      </c>
      <c r="B62" s="207"/>
      <c r="C62" s="134">
        <v>268092</v>
      </c>
      <c r="D62" s="208"/>
      <c r="E62" s="134">
        <v>41986579127</v>
      </c>
      <c r="F62" s="208"/>
      <c r="G62" s="134">
        <v>41874650449</v>
      </c>
      <c r="H62" s="208"/>
      <c r="I62" s="178">
        <f t="shared" si="2"/>
        <v>111928678</v>
      </c>
      <c r="J62" s="208"/>
      <c r="K62" s="134">
        <v>268092</v>
      </c>
      <c r="L62" s="208"/>
      <c r="M62" s="134">
        <v>41986579127</v>
      </c>
      <c r="N62" s="208"/>
      <c r="O62" s="134">
        <v>46987765099</v>
      </c>
      <c r="P62" s="208"/>
      <c r="Q62" s="178">
        <f t="shared" si="3"/>
        <v>-5001185972</v>
      </c>
      <c r="R62" s="146"/>
      <c r="S62" s="179"/>
      <c r="T62" s="135"/>
      <c r="X62" s="159"/>
    </row>
    <row r="63" spans="1:24" s="136" customFormat="1" ht="18" x14ac:dyDescent="0.25">
      <c r="A63" s="207" t="s">
        <v>108</v>
      </c>
      <c r="B63" s="207"/>
      <c r="C63" s="134">
        <v>3997338</v>
      </c>
      <c r="D63" s="208"/>
      <c r="E63" s="134">
        <v>16478327769</v>
      </c>
      <c r="F63" s="208"/>
      <c r="G63" s="134">
        <v>17177673245</v>
      </c>
      <c r="H63" s="208"/>
      <c r="I63" s="178">
        <f t="shared" si="2"/>
        <v>-699345476</v>
      </c>
      <c r="J63" s="208"/>
      <c r="K63" s="134">
        <v>3997338</v>
      </c>
      <c r="L63" s="208"/>
      <c r="M63" s="134">
        <f>16478327769-1</f>
        <v>16478327768</v>
      </c>
      <c r="N63" s="208"/>
      <c r="O63" s="134">
        <v>23809841752</v>
      </c>
      <c r="P63" s="208"/>
      <c r="Q63" s="178">
        <f t="shared" si="3"/>
        <v>-7331513984</v>
      </c>
      <c r="R63" s="146"/>
      <c r="S63" s="179"/>
      <c r="T63" s="135"/>
      <c r="X63" s="159"/>
    </row>
    <row r="64" spans="1:24" s="136" customFormat="1" ht="18" x14ac:dyDescent="0.25">
      <c r="A64" s="207" t="s">
        <v>89</v>
      </c>
      <c r="B64" s="207"/>
      <c r="C64" s="134">
        <v>9350000</v>
      </c>
      <c r="D64" s="208"/>
      <c r="E64" s="134">
        <v>44984738700</v>
      </c>
      <c r="F64" s="208"/>
      <c r="G64" s="134">
        <v>49260147750</v>
      </c>
      <c r="H64" s="208"/>
      <c r="I64" s="178">
        <f t="shared" si="2"/>
        <v>-4275409050</v>
      </c>
      <c r="J64" s="208"/>
      <c r="K64" s="134">
        <v>9350000</v>
      </c>
      <c r="L64" s="208"/>
      <c r="M64" s="134">
        <v>44984738700</v>
      </c>
      <c r="N64" s="208"/>
      <c r="O64" s="134">
        <v>53094976691</v>
      </c>
      <c r="P64" s="208"/>
      <c r="Q64" s="178">
        <f t="shared" si="3"/>
        <v>-8110237991</v>
      </c>
      <c r="R64" s="146"/>
      <c r="S64" s="179"/>
      <c r="X64" s="159"/>
    </row>
    <row r="65" spans="1:24" s="136" customFormat="1" ht="18" x14ac:dyDescent="0.25">
      <c r="A65" s="207" t="s">
        <v>109</v>
      </c>
      <c r="B65" s="207"/>
      <c r="C65" s="134">
        <v>3503030</v>
      </c>
      <c r="D65" s="208"/>
      <c r="E65" s="134">
        <v>15304211739</v>
      </c>
      <c r="F65" s="208"/>
      <c r="G65" s="134">
        <v>14795812441</v>
      </c>
      <c r="H65" s="208"/>
      <c r="I65" s="178">
        <f t="shared" si="2"/>
        <v>508399298</v>
      </c>
      <c r="J65" s="208"/>
      <c r="K65" s="134">
        <v>3503030</v>
      </c>
      <c r="L65" s="208"/>
      <c r="M65" s="134">
        <v>15304211739</v>
      </c>
      <c r="N65" s="208"/>
      <c r="O65" s="134">
        <v>23822960230</v>
      </c>
      <c r="P65" s="208"/>
      <c r="Q65" s="178">
        <f t="shared" si="3"/>
        <v>-8518748491</v>
      </c>
      <c r="R65" s="146"/>
      <c r="S65" s="179"/>
      <c r="X65" s="159"/>
    </row>
    <row r="66" spans="1:24" s="136" customFormat="1" ht="18" x14ac:dyDescent="0.25">
      <c r="A66" s="207" t="s">
        <v>90</v>
      </c>
      <c r="B66" s="207"/>
      <c r="C66" s="134">
        <v>3774025</v>
      </c>
      <c r="D66" s="209"/>
      <c r="E66" s="134">
        <v>36315193256</v>
      </c>
      <c r="F66" s="209"/>
      <c r="G66" s="134">
        <v>38115946640</v>
      </c>
      <c r="H66" s="209"/>
      <c r="I66" s="178">
        <f t="shared" si="2"/>
        <v>-1800753384</v>
      </c>
      <c r="J66" s="209"/>
      <c r="K66" s="134">
        <v>3774025</v>
      </c>
      <c r="L66" s="209"/>
      <c r="M66" s="134">
        <v>36315193256</v>
      </c>
      <c r="N66" s="209"/>
      <c r="O66" s="134">
        <v>46985000769</v>
      </c>
      <c r="P66" s="209"/>
      <c r="Q66" s="178">
        <f t="shared" si="3"/>
        <v>-10669807513</v>
      </c>
      <c r="R66" s="146"/>
      <c r="S66" s="179"/>
      <c r="X66" s="159"/>
    </row>
    <row r="67" spans="1:24" s="136" customFormat="1" ht="18" x14ac:dyDescent="0.25">
      <c r="A67" s="207" t="s">
        <v>85</v>
      </c>
      <c r="B67" s="207"/>
      <c r="C67" s="134">
        <v>40619240</v>
      </c>
      <c r="D67" s="208"/>
      <c r="E67" s="134">
        <v>108534869243</v>
      </c>
      <c r="F67" s="208"/>
      <c r="G67" s="134">
        <v>106596746578</v>
      </c>
      <c r="H67" s="208"/>
      <c r="I67" s="178">
        <f t="shared" si="2"/>
        <v>1938122665</v>
      </c>
      <c r="J67" s="208"/>
      <c r="K67" s="134">
        <v>40619240</v>
      </c>
      <c r="L67" s="208"/>
      <c r="M67" s="134">
        <v>108534869243</v>
      </c>
      <c r="N67" s="208"/>
      <c r="O67" s="134">
        <v>121011533946</v>
      </c>
      <c r="P67" s="208"/>
      <c r="Q67" s="178">
        <f t="shared" si="3"/>
        <v>-12476664703</v>
      </c>
      <c r="R67" s="146"/>
      <c r="S67" s="179"/>
      <c r="U67" s="135"/>
      <c r="X67" s="159"/>
    </row>
    <row r="68" spans="1:24" s="136" customFormat="1" ht="18" x14ac:dyDescent="0.25">
      <c r="A68" s="207" t="s">
        <v>98</v>
      </c>
      <c r="B68" s="207"/>
      <c r="C68" s="134">
        <v>1987140</v>
      </c>
      <c r="D68" s="208"/>
      <c r="E68" s="134">
        <v>24948247609</v>
      </c>
      <c r="F68" s="208"/>
      <c r="G68" s="134">
        <v>24316146324</v>
      </c>
      <c r="H68" s="208"/>
      <c r="I68" s="178">
        <f t="shared" si="2"/>
        <v>632101285</v>
      </c>
      <c r="J68" s="208"/>
      <c r="K68" s="134">
        <v>1987140</v>
      </c>
      <c r="L68" s="208"/>
      <c r="M68" s="134">
        <v>24948247609</v>
      </c>
      <c r="N68" s="208"/>
      <c r="O68" s="134">
        <v>37926077135</v>
      </c>
      <c r="P68" s="208"/>
      <c r="Q68" s="178">
        <f t="shared" si="3"/>
        <v>-12977829526</v>
      </c>
      <c r="R68" s="146"/>
      <c r="S68" s="179"/>
      <c r="U68" s="135"/>
      <c r="X68" s="159"/>
    </row>
    <row r="69" spans="1:24" s="136" customFormat="1" ht="18" x14ac:dyDescent="0.25">
      <c r="A69" s="207" t="s">
        <v>91</v>
      </c>
      <c r="B69" s="207"/>
      <c r="C69" s="134">
        <v>2109652</v>
      </c>
      <c r="D69" s="208"/>
      <c r="E69" s="134">
        <v>40746644656</v>
      </c>
      <c r="F69" s="208"/>
      <c r="G69" s="134">
        <v>41941991412</v>
      </c>
      <c r="H69" s="208"/>
      <c r="I69" s="178">
        <f t="shared" si="2"/>
        <v>-1195346756</v>
      </c>
      <c r="J69" s="208"/>
      <c r="K69" s="134">
        <v>2109652</v>
      </c>
      <c r="L69" s="208"/>
      <c r="M69" s="134">
        <v>40746644656</v>
      </c>
      <c r="N69" s="208"/>
      <c r="O69" s="134">
        <v>55992558535</v>
      </c>
      <c r="P69" s="208"/>
      <c r="Q69" s="178">
        <f t="shared" si="3"/>
        <v>-15245913879</v>
      </c>
      <c r="R69" s="146"/>
      <c r="S69" s="179"/>
      <c r="T69" s="158"/>
      <c r="U69" s="160"/>
      <c r="V69" s="158"/>
      <c r="W69" s="158"/>
      <c r="X69" s="159"/>
    </row>
    <row r="70" spans="1:24" s="136" customFormat="1" ht="18" x14ac:dyDescent="0.25">
      <c r="A70" s="207" t="s">
        <v>82</v>
      </c>
      <c r="B70" s="207"/>
      <c r="C70" s="134">
        <v>34593592</v>
      </c>
      <c r="D70" s="208"/>
      <c r="E70" s="134">
        <v>84078073511</v>
      </c>
      <c r="F70" s="208"/>
      <c r="G70" s="134">
        <v>103232055903</v>
      </c>
      <c r="H70" s="208"/>
      <c r="I70" s="178">
        <f t="shared" si="2"/>
        <v>-19153982392</v>
      </c>
      <c r="J70" s="208"/>
      <c r="K70" s="134">
        <v>34593592</v>
      </c>
      <c r="L70" s="208"/>
      <c r="M70" s="134">
        <v>84078073511</v>
      </c>
      <c r="N70" s="208"/>
      <c r="O70" s="134">
        <v>102524168450</v>
      </c>
      <c r="P70" s="208"/>
      <c r="Q70" s="178">
        <f t="shared" si="3"/>
        <v>-18446094939</v>
      </c>
      <c r="R70" s="146"/>
      <c r="S70" s="179"/>
      <c r="T70" s="158"/>
      <c r="U70" s="158"/>
      <c r="V70" s="158"/>
      <c r="W70" s="158"/>
      <c r="X70" s="159"/>
    </row>
    <row r="71" spans="1:24" s="136" customFormat="1" ht="18" x14ac:dyDescent="0.25">
      <c r="A71" s="207" t="s">
        <v>81</v>
      </c>
      <c r="B71" s="207"/>
      <c r="C71" s="134">
        <v>8300000</v>
      </c>
      <c r="D71" s="208"/>
      <c r="E71" s="134">
        <v>92736912600</v>
      </c>
      <c r="F71" s="208"/>
      <c r="G71" s="134">
        <v>98099812350</v>
      </c>
      <c r="H71" s="208"/>
      <c r="I71" s="178">
        <f t="shared" si="2"/>
        <v>-5362899750</v>
      </c>
      <c r="J71" s="208"/>
      <c r="K71" s="134">
        <v>8300000</v>
      </c>
      <c r="L71" s="208"/>
      <c r="M71" s="134">
        <v>92736912600</v>
      </c>
      <c r="N71" s="208"/>
      <c r="O71" s="134">
        <v>115136631721</v>
      </c>
      <c r="P71" s="208"/>
      <c r="Q71" s="178">
        <f t="shared" si="3"/>
        <v>-22399719121</v>
      </c>
      <c r="R71" s="146"/>
      <c r="S71" s="179"/>
      <c r="T71" s="160"/>
      <c r="U71" s="158"/>
      <c r="V71" s="158"/>
      <c r="W71" s="158"/>
      <c r="X71" s="159"/>
    </row>
    <row r="72" spans="1:24" s="136" customFormat="1" ht="18" x14ac:dyDescent="0.25">
      <c r="A72" s="207" t="s">
        <v>83</v>
      </c>
      <c r="B72" s="207"/>
      <c r="C72" s="134">
        <v>3363000</v>
      </c>
      <c r="D72" s="208"/>
      <c r="E72" s="134">
        <v>120314215498</v>
      </c>
      <c r="F72" s="208"/>
      <c r="G72" s="134">
        <v>116570066530</v>
      </c>
      <c r="H72" s="208"/>
      <c r="I72" s="178">
        <f t="shared" si="2"/>
        <v>3744148968</v>
      </c>
      <c r="J72" s="208"/>
      <c r="K72" s="134">
        <v>3363000</v>
      </c>
      <c r="L72" s="208"/>
      <c r="M72" s="134">
        <v>88999663262</v>
      </c>
      <c r="N72" s="208"/>
      <c r="O72" s="134">
        <v>115208705970</v>
      </c>
      <c r="P72" s="208"/>
      <c r="Q72" s="178">
        <f t="shared" si="3"/>
        <v>-26209042708</v>
      </c>
      <c r="R72" s="146"/>
      <c r="S72" s="179"/>
      <c r="T72" s="158"/>
      <c r="U72" s="158"/>
      <c r="V72" s="161"/>
      <c r="W72" s="158"/>
      <c r="X72" s="159"/>
    </row>
    <row r="73" spans="1:24" s="136" customFormat="1" ht="18.75" thickBot="1" x14ac:dyDescent="0.3">
      <c r="A73" s="207" t="s">
        <v>79</v>
      </c>
      <c r="B73" s="207"/>
      <c r="C73" s="134">
        <v>35300000</v>
      </c>
      <c r="D73" s="208"/>
      <c r="E73" s="134">
        <v>104392645875</v>
      </c>
      <c r="F73" s="208"/>
      <c r="G73" s="134">
        <v>111550998735</v>
      </c>
      <c r="H73" s="208"/>
      <c r="I73" s="178">
        <f t="shared" si="2"/>
        <v>-7158352860</v>
      </c>
      <c r="J73" s="208"/>
      <c r="K73" s="134">
        <v>35300000</v>
      </c>
      <c r="L73" s="208"/>
      <c r="M73" s="134">
        <v>104392645875</v>
      </c>
      <c r="N73" s="208"/>
      <c r="O73" s="134">
        <v>139658061064</v>
      </c>
      <c r="P73" s="208"/>
      <c r="Q73" s="178">
        <f t="shared" si="3"/>
        <v>-35265415189</v>
      </c>
      <c r="R73" s="146"/>
      <c r="S73" s="179"/>
      <c r="T73" s="158"/>
      <c r="U73" s="162"/>
      <c r="V73" s="158"/>
      <c r="W73" s="158"/>
      <c r="X73" s="159"/>
    </row>
    <row r="74" spans="1:24" ht="18.75" thickBot="1" x14ac:dyDescent="0.5">
      <c r="A74" s="27" t="s">
        <v>2</v>
      </c>
      <c r="B74" s="10"/>
      <c r="C74" s="93">
        <f>SUM(C7:C73)</f>
        <v>459342500</v>
      </c>
      <c r="D74" s="86"/>
      <c r="E74" s="93">
        <f>SUM(E7:E73)</f>
        <v>1994354909344</v>
      </c>
      <c r="F74" s="86"/>
      <c r="G74" s="93">
        <f>SUM(G7:G73)</f>
        <v>1986775819109</v>
      </c>
      <c r="H74" s="86"/>
      <c r="I74" s="93">
        <f>SUM(I7:I73)</f>
        <v>7579090235</v>
      </c>
      <c r="J74" s="86"/>
      <c r="K74" s="93">
        <f>SUM(K7:K73)</f>
        <v>459342500</v>
      </c>
      <c r="L74" s="86"/>
      <c r="M74" s="93">
        <f>SUM(M7:M73)</f>
        <v>1963040357107</v>
      </c>
      <c r="N74" s="86"/>
      <c r="O74" s="93">
        <f>SUM(O7:O73)</f>
        <v>2053490472301</v>
      </c>
      <c r="P74" s="86"/>
      <c r="Q74" s="93">
        <f>SUM(Q7:Q73)</f>
        <v>-90450115194</v>
      </c>
      <c r="S74" s="117"/>
      <c r="T74" s="160"/>
      <c r="U74" s="158"/>
      <c r="V74" s="158"/>
      <c r="W74" s="158"/>
      <c r="X74" s="136"/>
    </row>
    <row r="75" spans="1:24" ht="18.75" thickTop="1" x14ac:dyDescent="0.4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S75" s="117"/>
      <c r="T75" s="135"/>
      <c r="U75" s="136"/>
      <c r="V75" s="136"/>
      <c r="W75" s="136"/>
      <c r="X75" s="136"/>
    </row>
    <row r="76" spans="1:24" ht="18" x14ac:dyDescent="0.4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66"/>
      <c r="S76" s="117"/>
      <c r="T76" s="116"/>
    </row>
    <row r="77" spans="1:24" ht="18" x14ac:dyDescent="0.4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47"/>
      <c r="S77" s="117"/>
    </row>
    <row r="78" spans="1:24" ht="18" x14ac:dyDescent="0.4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S78" s="117"/>
    </row>
    <row r="79" spans="1:24" ht="18" x14ac:dyDescent="0.4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S79" s="117"/>
    </row>
    <row r="80" spans="1:24" ht="18" x14ac:dyDescent="0.4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S80" s="117"/>
    </row>
    <row r="81" spans="1:21" ht="18" x14ac:dyDescent="0.4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S81" s="117"/>
    </row>
    <row r="82" spans="1:21" ht="18" x14ac:dyDescent="0.4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S82" s="117"/>
    </row>
    <row r="83" spans="1:21" ht="18" x14ac:dyDescent="0.4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S83" s="117"/>
    </row>
    <row r="84" spans="1:21" ht="18" x14ac:dyDescent="0.45">
      <c r="A84" s="269" t="s">
        <v>49</v>
      </c>
      <c r="B84" s="270"/>
      <c r="C84" s="270"/>
      <c r="D84" s="270"/>
      <c r="E84" s="270"/>
      <c r="F84" s="270"/>
      <c r="G84" s="270"/>
      <c r="H84" s="270"/>
      <c r="I84" s="270"/>
      <c r="J84" s="270"/>
      <c r="K84" s="270"/>
      <c r="L84" s="270"/>
      <c r="M84" s="270"/>
      <c r="N84" s="270"/>
      <c r="O84" s="270"/>
      <c r="P84" s="270"/>
      <c r="Q84" s="271"/>
      <c r="S84" s="117"/>
    </row>
    <row r="85" spans="1:21" x14ac:dyDescent="0.25">
      <c r="S85" s="117"/>
    </row>
    <row r="86" spans="1:21" x14ac:dyDescent="0.25">
      <c r="S86" s="117"/>
    </row>
    <row r="87" spans="1:21" x14ac:dyDescent="0.25">
      <c r="S87" s="117"/>
      <c r="U87" s="89"/>
    </row>
    <row r="88" spans="1:21" x14ac:dyDescent="0.25">
      <c r="S88" s="117"/>
    </row>
    <row r="89" spans="1:21" x14ac:dyDescent="0.25">
      <c r="S89" s="117"/>
    </row>
    <row r="90" spans="1:21" x14ac:dyDescent="0.25">
      <c r="S90" s="117"/>
    </row>
    <row r="91" spans="1:21" x14ac:dyDescent="0.25">
      <c r="S91" s="117"/>
    </row>
    <row r="92" spans="1:21" x14ac:dyDescent="0.25">
      <c r="S92" s="117"/>
    </row>
    <row r="93" spans="1:21" x14ac:dyDescent="0.25">
      <c r="S93" s="117"/>
    </row>
    <row r="94" spans="1:21" x14ac:dyDescent="0.25">
      <c r="S94" s="117"/>
    </row>
    <row r="95" spans="1:21" x14ac:dyDescent="0.25">
      <c r="S95" s="117"/>
    </row>
    <row r="96" spans="1:21" x14ac:dyDescent="0.25">
      <c r="S96" s="117"/>
    </row>
    <row r="97" spans="19:19" x14ac:dyDescent="0.25">
      <c r="S97" s="117"/>
    </row>
    <row r="98" spans="19:19" x14ac:dyDescent="0.25">
      <c r="S98" s="117"/>
    </row>
    <row r="99" spans="19:19" x14ac:dyDescent="0.25">
      <c r="S99" s="117"/>
    </row>
    <row r="100" spans="19:19" x14ac:dyDescent="0.25">
      <c r="S100" s="117"/>
    </row>
    <row r="101" spans="19:19" x14ac:dyDescent="0.25">
      <c r="S101" s="117"/>
    </row>
    <row r="102" spans="19:19" x14ac:dyDescent="0.25">
      <c r="S102" s="117"/>
    </row>
    <row r="103" spans="19:19" x14ac:dyDescent="0.25">
      <c r="S103" s="117"/>
    </row>
    <row r="104" spans="19:19" x14ac:dyDescent="0.25">
      <c r="S104" s="117"/>
    </row>
    <row r="105" spans="19:19" x14ac:dyDescent="0.25">
      <c r="S105" s="117"/>
    </row>
    <row r="106" spans="19:19" x14ac:dyDescent="0.25">
      <c r="S106" s="117"/>
    </row>
    <row r="107" spans="19:19" x14ac:dyDescent="0.25">
      <c r="S107" s="117"/>
    </row>
    <row r="108" spans="19:19" x14ac:dyDescent="0.25">
      <c r="S108" s="117"/>
    </row>
    <row r="109" spans="19:19" x14ac:dyDescent="0.25">
      <c r="S109" s="117"/>
    </row>
  </sheetData>
  <sortState xmlns:xlrd2="http://schemas.microsoft.com/office/spreadsheetml/2017/richdata2" ref="A7:Q73">
    <sortCondition descending="1" ref="Q7:Q73"/>
  </sortState>
  <mergeCells count="7">
    <mergeCell ref="A84:Q84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F1DF-88F7-401A-B6E4-E8202764282F}">
  <sheetPr>
    <pageSetUpPr fitToPage="1"/>
  </sheetPr>
  <dimension ref="A1:AK17"/>
  <sheetViews>
    <sheetView rightToLeft="1" view="pageBreakPreview" zoomScale="90" zoomScaleNormal="100" zoomScaleSheetLayoutView="90" workbookViewId="0">
      <selection activeCell="E22" sqref="E22"/>
    </sheetView>
  </sheetViews>
  <sheetFormatPr defaultColWidth="9.140625" defaultRowHeight="15.75" x14ac:dyDescent="0.4"/>
  <cols>
    <col min="1" max="1" width="16" style="121" customWidth="1"/>
    <col min="2" max="2" width="0.5703125" style="121" customWidth="1"/>
    <col min="3" max="3" width="9" style="121" customWidth="1"/>
    <col min="4" max="4" width="0.5703125" style="121" customWidth="1"/>
    <col min="5" max="5" width="10.7109375" style="121" customWidth="1"/>
    <col min="6" max="6" width="0.5703125" style="121" customWidth="1"/>
    <col min="7" max="7" width="9.28515625" style="121" customWidth="1"/>
    <col min="8" max="8" width="0.5703125" style="121" customWidth="1"/>
    <col min="9" max="9" width="8.42578125" style="121" customWidth="1"/>
    <col min="10" max="10" width="0.42578125" style="121" customWidth="1"/>
    <col min="11" max="11" width="6.140625" style="121" customWidth="1"/>
    <col min="12" max="12" width="0.7109375" style="121" customWidth="1"/>
    <col min="13" max="13" width="6.7109375" style="121" customWidth="1"/>
    <col min="14" max="14" width="0.28515625" style="121" customWidth="1"/>
    <col min="15" max="15" width="7.28515625" style="121" bestFit="1" customWidth="1"/>
    <col min="16" max="16" width="0.42578125" style="121" customWidth="1"/>
    <col min="17" max="17" width="15.85546875" style="121" bestFit="1" customWidth="1"/>
    <col min="18" max="18" width="0.5703125" style="121" customWidth="1"/>
    <col min="19" max="19" width="15.85546875" style="121" bestFit="1" customWidth="1"/>
    <col min="20" max="20" width="0.5703125" style="121" customWidth="1"/>
    <col min="21" max="21" width="8.7109375" style="125" bestFit="1" customWidth="1"/>
    <col min="22" max="22" width="0.5703125" style="137" customWidth="1"/>
    <col min="23" max="23" width="17.42578125" style="125" bestFit="1" customWidth="1"/>
    <col min="24" max="24" width="0.7109375" style="125" customWidth="1"/>
    <col min="25" max="25" width="5.7109375" style="125" bestFit="1" customWidth="1"/>
    <col min="26" max="26" width="0.85546875" style="137" customWidth="1"/>
    <col min="27" max="27" width="9.85546875" style="125" bestFit="1" customWidth="1"/>
    <col min="28" max="28" width="0.85546875" style="125" customWidth="1"/>
    <col min="29" max="29" width="8.7109375" style="125" bestFit="1" customWidth="1"/>
    <col min="30" max="30" width="0.42578125" style="125" customWidth="1"/>
    <col min="31" max="31" width="14.140625" style="125" bestFit="1" customWidth="1"/>
    <col min="32" max="32" width="0.28515625" style="125" customWidth="1"/>
    <col min="33" max="33" width="17.42578125" style="125" bestFit="1" customWidth="1"/>
    <col min="34" max="34" width="0.42578125" style="125" customWidth="1"/>
    <col min="35" max="35" width="15.85546875" style="125" bestFit="1" customWidth="1"/>
    <col min="36" max="36" width="0.42578125" style="125" customWidth="1"/>
    <col min="37" max="37" width="8.140625" style="125" customWidth="1"/>
    <col min="38" max="16384" width="9.140625" style="121"/>
  </cols>
  <sheetData>
    <row r="1" spans="1:37" ht="21" x14ac:dyDescent="0.55000000000000004">
      <c r="A1" s="215" t="s">
        <v>169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</row>
    <row r="2" spans="1:37" ht="21" x14ac:dyDescent="0.55000000000000004">
      <c r="A2" s="215" t="s">
        <v>57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</row>
    <row r="3" spans="1:37" ht="21" x14ac:dyDescent="0.55000000000000004">
      <c r="A3" s="215" t="s">
        <v>250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</row>
    <row r="4" spans="1:37" ht="25.5" x14ac:dyDescent="0.4">
      <c r="A4" s="216" t="s">
        <v>232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</row>
    <row r="6" spans="1:37" ht="18" customHeight="1" thickBot="1" x14ac:dyDescent="0.45">
      <c r="A6" s="217" t="s">
        <v>233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49"/>
      <c r="O6" s="217" t="s">
        <v>226</v>
      </c>
      <c r="P6" s="217"/>
      <c r="Q6" s="217"/>
      <c r="R6" s="217"/>
      <c r="S6" s="217"/>
      <c r="T6" s="122"/>
      <c r="U6" s="238" t="s">
        <v>7</v>
      </c>
      <c r="V6" s="238"/>
      <c r="W6" s="238"/>
      <c r="X6" s="238"/>
      <c r="Y6" s="238"/>
      <c r="Z6" s="238"/>
      <c r="AA6" s="238"/>
      <c r="AC6" s="227" t="s">
        <v>251</v>
      </c>
      <c r="AD6" s="227"/>
      <c r="AE6" s="227"/>
      <c r="AF6" s="227"/>
      <c r="AG6" s="227"/>
      <c r="AH6" s="227"/>
      <c r="AI6" s="227"/>
      <c r="AJ6" s="227"/>
      <c r="AK6" s="227"/>
    </row>
    <row r="7" spans="1:37" ht="26.25" customHeight="1" x14ac:dyDescent="0.4">
      <c r="A7" s="232" t="s">
        <v>234</v>
      </c>
      <c r="B7" s="49"/>
      <c r="C7" s="233" t="s">
        <v>235</v>
      </c>
      <c r="D7" s="49"/>
      <c r="E7" s="235" t="s">
        <v>236</v>
      </c>
      <c r="F7" s="49"/>
      <c r="G7" s="231" t="s">
        <v>237</v>
      </c>
      <c r="H7" s="49"/>
      <c r="I7" s="233" t="s">
        <v>22</v>
      </c>
      <c r="J7" s="49"/>
      <c r="K7" s="235" t="s">
        <v>238</v>
      </c>
      <c r="L7" s="123"/>
      <c r="M7" s="235" t="s">
        <v>239</v>
      </c>
      <c r="N7" s="49"/>
      <c r="O7" s="236" t="s">
        <v>3</v>
      </c>
      <c r="P7" s="231"/>
      <c r="Q7" s="231" t="s">
        <v>0</v>
      </c>
      <c r="R7" s="231"/>
      <c r="S7" s="231" t="s">
        <v>20</v>
      </c>
      <c r="T7" s="49"/>
      <c r="U7" s="228" t="s">
        <v>4</v>
      </c>
      <c r="V7" s="228"/>
      <c r="W7" s="228"/>
      <c r="Y7" s="228" t="s">
        <v>5</v>
      </c>
      <c r="Z7" s="228"/>
      <c r="AA7" s="228"/>
      <c r="AC7" s="229" t="s">
        <v>3</v>
      </c>
      <c r="AD7" s="225"/>
      <c r="AE7" s="226" t="s">
        <v>240</v>
      </c>
      <c r="AF7" s="126"/>
      <c r="AG7" s="226" t="s">
        <v>0</v>
      </c>
      <c r="AH7" s="225"/>
      <c r="AI7" s="226" t="s">
        <v>20</v>
      </c>
      <c r="AJ7" s="127"/>
      <c r="AK7" s="226" t="s">
        <v>21</v>
      </c>
    </row>
    <row r="8" spans="1:37" s="124" customFormat="1" ht="40.5" customHeight="1" thickBot="1" x14ac:dyDescent="0.3">
      <c r="A8" s="217"/>
      <c r="B8" s="49"/>
      <c r="C8" s="234"/>
      <c r="D8" s="49"/>
      <c r="E8" s="234"/>
      <c r="F8" s="49"/>
      <c r="G8" s="217"/>
      <c r="H8" s="49"/>
      <c r="I8" s="234"/>
      <c r="J8" s="49"/>
      <c r="K8" s="234"/>
      <c r="L8" s="122"/>
      <c r="M8" s="234"/>
      <c r="N8" s="49"/>
      <c r="O8" s="237"/>
      <c r="P8" s="232"/>
      <c r="Q8" s="217"/>
      <c r="R8" s="232"/>
      <c r="S8" s="217"/>
      <c r="T8" s="49"/>
      <c r="U8" s="128" t="s">
        <v>3</v>
      </c>
      <c r="V8" s="128"/>
      <c r="W8" s="128" t="s">
        <v>0</v>
      </c>
      <c r="X8" s="129"/>
      <c r="Y8" s="128" t="s">
        <v>3</v>
      </c>
      <c r="Z8" s="128"/>
      <c r="AA8" s="128" t="s">
        <v>56</v>
      </c>
      <c r="AB8" s="129"/>
      <c r="AC8" s="230"/>
      <c r="AD8" s="225"/>
      <c r="AE8" s="227"/>
      <c r="AF8" s="126"/>
      <c r="AG8" s="227"/>
      <c r="AH8" s="225"/>
      <c r="AI8" s="227"/>
      <c r="AJ8" s="127"/>
      <c r="AK8" s="227"/>
    </row>
    <row r="9" spans="1:37" ht="31.5" x14ac:dyDescent="0.4">
      <c r="A9" s="165" t="s">
        <v>228</v>
      </c>
      <c r="B9" s="163"/>
      <c r="C9" s="163" t="s">
        <v>241</v>
      </c>
      <c r="D9" s="163"/>
      <c r="E9" s="163" t="s">
        <v>241</v>
      </c>
      <c r="F9" s="163"/>
      <c r="G9" s="163" t="s">
        <v>242</v>
      </c>
      <c r="H9" s="163"/>
      <c r="I9" s="163" t="s">
        <v>230</v>
      </c>
      <c r="J9" s="163"/>
      <c r="K9" s="163">
        <v>23</v>
      </c>
      <c r="L9" s="163"/>
      <c r="M9" s="163">
        <v>23</v>
      </c>
      <c r="N9" s="163"/>
      <c r="O9" s="127">
        <v>55000</v>
      </c>
      <c r="P9" s="164"/>
      <c r="Q9" s="127">
        <v>49591486827</v>
      </c>
      <c r="R9" s="164"/>
      <c r="S9" s="164">
        <v>49573513171</v>
      </c>
      <c r="T9" s="163"/>
      <c r="U9" s="127">
        <v>0</v>
      </c>
      <c r="V9" s="127"/>
      <c r="W9" s="127">
        <v>0</v>
      </c>
      <c r="X9" s="129"/>
      <c r="Y9" s="127">
        <v>0</v>
      </c>
      <c r="Z9" s="127"/>
      <c r="AA9" s="127">
        <v>0</v>
      </c>
      <c r="AB9" s="129"/>
      <c r="AC9" s="127">
        <v>55000</v>
      </c>
      <c r="AD9" s="164"/>
      <c r="AE9" s="127">
        <v>901500</v>
      </c>
      <c r="AF9" s="164"/>
      <c r="AG9" s="127">
        <v>49591486827</v>
      </c>
      <c r="AH9" s="164"/>
      <c r="AI9" s="164">
        <v>49573513171</v>
      </c>
      <c r="AJ9" s="164"/>
      <c r="AK9" s="131">
        <v>2.4472411657236948E-2</v>
      </c>
    </row>
    <row r="10" spans="1:37" ht="31.5" x14ac:dyDescent="0.4">
      <c r="A10" s="165" t="s">
        <v>227</v>
      </c>
      <c r="B10" s="163"/>
      <c r="C10" s="163" t="s">
        <v>241</v>
      </c>
      <c r="D10" s="163"/>
      <c r="E10" s="163" t="s">
        <v>241</v>
      </c>
      <c r="F10" s="163"/>
      <c r="G10" s="163" t="s">
        <v>190</v>
      </c>
      <c r="H10" s="163"/>
      <c r="I10" s="163" t="s">
        <v>229</v>
      </c>
      <c r="J10" s="163"/>
      <c r="K10" s="163">
        <v>23</v>
      </c>
      <c r="L10" s="163"/>
      <c r="M10" s="163">
        <v>23</v>
      </c>
      <c r="N10" s="163"/>
      <c r="O10" s="127">
        <v>155000</v>
      </c>
      <c r="P10" s="164"/>
      <c r="Q10" s="127">
        <v>139834310562</v>
      </c>
      <c r="R10" s="164"/>
      <c r="S10" s="127">
        <v>139784659437</v>
      </c>
      <c r="T10" s="163"/>
      <c r="U10" s="127">
        <v>0</v>
      </c>
      <c r="V10" s="127"/>
      <c r="W10" s="127">
        <v>0</v>
      </c>
      <c r="X10" s="129"/>
      <c r="Y10" s="127">
        <v>0</v>
      </c>
      <c r="Z10" s="127"/>
      <c r="AA10" s="127">
        <v>0</v>
      </c>
      <c r="AB10" s="129"/>
      <c r="AC10" s="127">
        <v>155000</v>
      </c>
      <c r="AD10" s="164"/>
      <c r="AE10" s="127">
        <v>902000</v>
      </c>
      <c r="AF10" s="164"/>
      <c r="AG10" s="127">
        <v>139834310562</v>
      </c>
      <c r="AH10" s="164"/>
      <c r="AI10" s="127">
        <v>139784659437</v>
      </c>
      <c r="AJ10" s="127"/>
      <c r="AK10" s="131">
        <v>6.9005957219713615E-2</v>
      </c>
    </row>
    <row r="11" spans="1:37" ht="32.25" thickBot="1" x14ac:dyDescent="0.45">
      <c r="A11" s="165" t="s">
        <v>244</v>
      </c>
      <c r="B11" s="163"/>
      <c r="C11" s="163" t="s">
        <v>241</v>
      </c>
      <c r="D11" s="163"/>
      <c r="E11" s="163" t="s">
        <v>241</v>
      </c>
      <c r="F11" s="163"/>
      <c r="G11" s="163" t="s">
        <v>245</v>
      </c>
      <c r="H11" s="163"/>
      <c r="I11" s="163" t="s">
        <v>246</v>
      </c>
      <c r="J11" s="163"/>
      <c r="K11" s="163">
        <v>23</v>
      </c>
      <c r="L11" s="163"/>
      <c r="M11" s="163">
        <v>23</v>
      </c>
      <c r="N11" s="163"/>
      <c r="O11" s="127">
        <v>0</v>
      </c>
      <c r="P11" s="164"/>
      <c r="Q11" s="127">
        <v>0</v>
      </c>
      <c r="R11" s="164"/>
      <c r="S11" s="164">
        <v>0</v>
      </c>
      <c r="T11" s="163"/>
      <c r="U11" s="127">
        <v>40000</v>
      </c>
      <c r="V11" s="127"/>
      <c r="W11" s="127">
        <v>37606815000</v>
      </c>
      <c r="X11" s="129"/>
      <c r="Y11" s="127">
        <v>0</v>
      </c>
      <c r="Z11" s="127"/>
      <c r="AA11" s="127">
        <v>0</v>
      </c>
      <c r="AB11" s="129"/>
      <c r="AC11" s="127">
        <v>40000</v>
      </c>
      <c r="AD11" s="164"/>
      <c r="AE11" s="127">
        <v>940000</v>
      </c>
      <c r="AF11" s="164"/>
      <c r="AG11" s="127">
        <v>37606815000</v>
      </c>
      <c r="AH11" s="164"/>
      <c r="AI11" s="127">
        <v>37593185000</v>
      </c>
      <c r="AJ11" s="127"/>
      <c r="AK11" s="131">
        <v>1.8558214658969407E-2</v>
      </c>
    </row>
    <row r="12" spans="1:37" ht="16.5" thickBot="1" x14ac:dyDescent="0.4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130">
        <f>SUM(O9:O11)</f>
        <v>210000</v>
      </c>
      <c r="P12" s="49"/>
      <c r="Q12" s="130">
        <f>SUM(Q9:Q11)</f>
        <v>189425797389</v>
      </c>
      <c r="R12" s="49"/>
      <c r="S12" s="130">
        <f>SUM(S9:S11)</f>
        <v>189358172608</v>
      </c>
      <c r="T12" s="49"/>
      <c r="U12" s="130">
        <f>SUM(U9:U11)</f>
        <v>40000</v>
      </c>
      <c r="V12" s="130"/>
      <c r="W12" s="130">
        <f>SUM(W9:W11)</f>
        <v>37606815000</v>
      </c>
      <c r="Y12" s="130">
        <f>SUM(Y9:Y11)</f>
        <v>0</v>
      </c>
      <c r="Z12" s="130"/>
      <c r="AA12" s="130">
        <f>SUM(AA9:AA11)</f>
        <v>0</v>
      </c>
      <c r="AC12" s="130">
        <f>SUM(AC9:AC11)</f>
        <v>250000</v>
      </c>
      <c r="AD12" s="126"/>
      <c r="AE12" s="130">
        <f>SUM(AE9:AE11)</f>
        <v>2743500</v>
      </c>
      <c r="AF12" s="126"/>
      <c r="AG12" s="130">
        <f>SUM(AG9:AG11)</f>
        <v>227032612389</v>
      </c>
      <c r="AH12" s="126"/>
      <c r="AI12" s="130">
        <f>SUM(AI9:AI11)</f>
        <v>226951357608</v>
      </c>
      <c r="AJ12" s="126"/>
      <c r="AK12" s="132">
        <f>SUM(AK9:AK11)</f>
        <v>0.11203658353591997</v>
      </c>
    </row>
    <row r="13" spans="1:37" ht="16.5" thickTop="1" x14ac:dyDescent="0.4"/>
    <row r="17" spans="11:11" x14ac:dyDescent="0.4">
      <c r="K17" s="123"/>
    </row>
  </sheetData>
  <mergeCells count="29">
    <mergeCell ref="A1:AK1"/>
    <mergeCell ref="A2:AK2"/>
    <mergeCell ref="A3:AK3"/>
    <mergeCell ref="A4:AK4"/>
    <mergeCell ref="A6:M6"/>
    <mergeCell ref="O6:S6"/>
    <mergeCell ref="U6:AA6"/>
    <mergeCell ref="AC6:AK6"/>
    <mergeCell ref="S7:S8"/>
    <mergeCell ref="A7:A8"/>
    <mergeCell ref="C7:C8"/>
    <mergeCell ref="E7:E8"/>
    <mergeCell ref="G7:G8"/>
    <mergeCell ref="I7:I8"/>
    <mergeCell ref="K7:K8"/>
    <mergeCell ref="M7:M8"/>
    <mergeCell ref="O7:O8"/>
    <mergeCell ref="P7:P8"/>
    <mergeCell ref="Q7:Q8"/>
    <mergeCell ref="R7:R8"/>
    <mergeCell ref="AH7:AH8"/>
    <mergeCell ref="AI7:AI8"/>
    <mergeCell ref="AK7:AK8"/>
    <mergeCell ref="U7:W7"/>
    <mergeCell ref="Y7:AA7"/>
    <mergeCell ref="AC7:AC8"/>
    <mergeCell ref="AD7:AD8"/>
    <mergeCell ref="AE7:AE8"/>
    <mergeCell ref="AG7:AG8"/>
  </mergeCells>
  <pageMargins left="0.7" right="0.7" top="0.75" bottom="0.75" header="0.3" footer="0.3"/>
  <pageSetup scale="55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2"/>
  <sheetViews>
    <sheetView rightToLeft="1" view="pageBreakPreview" zoomScale="112" zoomScaleNormal="100" zoomScaleSheetLayoutView="112" workbookViewId="0">
      <selection activeCell="C23" sqref="C23"/>
    </sheetView>
  </sheetViews>
  <sheetFormatPr defaultColWidth="9.140625" defaultRowHeight="15.75" x14ac:dyDescent="0.4"/>
  <cols>
    <col min="1" max="1" width="16.42578125" style="3" bestFit="1" customWidth="1"/>
    <col min="2" max="2" width="0.7109375" style="3" customWidth="1"/>
    <col min="3" max="3" width="12.85546875" style="3" bestFit="1" customWidth="1"/>
    <col min="4" max="4" width="0.5703125" style="3" customWidth="1"/>
    <col min="5" max="5" width="8.42578125" style="60" customWidth="1"/>
    <col min="6" max="6" width="5.28515625" style="60" customWidth="1"/>
    <col min="7" max="7" width="7" style="67" customWidth="1"/>
    <col min="8" max="8" width="10.42578125" style="67" customWidth="1"/>
    <col min="9" max="9" width="0.5703125" style="3" customWidth="1"/>
    <col min="10" max="10" width="12.85546875" style="3" bestFit="1" customWidth="1"/>
    <col min="11" max="11" width="0.7109375" style="3" customWidth="1"/>
    <col min="12" max="12" width="13.5703125" style="3" bestFit="1" customWidth="1"/>
    <col min="13" max="13" width="4.28515625" style="3" customWidth="1"/>
    <col min="14" max="14" width="0.42578125" style="3" customWidth="1"/>
    <col min="15" max="15" width="5.28515625" style="3" customWidth="1"/>
    <col min="16" max="16" width="4.28515625" style="3" customWidth="1"/>
    <col min="17" max="17" width="0.42578125" style="3" customWidth="1"/>
    <col min="18" max="18" width="10.5703125" style="3" customWidth="1"/>
    <col min="19" max="19" width="0.5703125" style="3" customWidth="1"/>
    <col min="20" max="20" width="11.5703125" style="3" customWidth="1"/>
    <col min="21" max="16384" width="9.140625" style="3"/>
  </cols>
  <sheetData>
    <row r="1" spans="1:23" ht="21" x14ac:dyDescent="0.55000000000000004">
      <c r="A1" s="215" t="s">
        <v>169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ht="21" x14ac:dyDescent="0.55000000000000004">
      <c r="A2" s="215" t="s">
        <v>57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ht="21" x14ac:dyDescent="0.55000000000000004">
      <c r="A3" s="215" t="s">
        <v>250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ht="25.5" x14ac:dyDescent="0.4">
      <c r="A4" s="216" t="s">
        <v>76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</row>
    <row r="5" spans="1:23" ht="16.5" thickBot="1" x14ac:dyDescent="0.45">
      <c r="C5" s="1"/>
      <c r="D5" s="1"/>
      <c r="E5" s="65"/>
      <c r="F5" s="65"/>
      <c r="G5" s="66"/>
      <c r="H5" s="66"/>
      <c r="I5" s="1"/>
      <c r="J5" s="1"/>
      <c r="K5" s="1"/>
      <c r="L5" s="1"/>
    </row>
    <row r="6" spans="1:23" ht="16.5" thickBot="1" x14ac:dyDescent="0.45">
      <c r="A6" s="13"/>
      <c r="C6" s="23" t="s">
        <v>226</v>
      </c>
      <c r="D6" s="6"/>
      <c r="E6" s="218" t="s">
        <v>7</v>
      </c>
      <c r="F6" s="218"/>
      <c r="G6" s="218"/>
      <c r="H6" s="218"/>
      <c r="J6" s="217" t="s">
        <v>251</v>
      </c>
      <c r="K6" s="217"/>
      <c r="L6" s="217"/>
    </row>
    <row r="7" spans="1:23" x14ac:dyDescent="0.4">
      <c r="A7" s="222" t="s">
        <v>8</v>
      </c>
      <c r="B7" s="14"/>
      <c r="C7" s="245" t="s">
        <v>6</v>
      </c>
      <c r="D7" s="14"/>
      <c r="E7" s="246" t="s">
        <v>33</v>
      </c>
      <c r="F7" s="246"/>
      <c r="G7" s="248" t="s">
        <v>34</v>
      </c>
      <c r="H7" s="248"/>
      <c r="J7" s="224" t="s">
        <v>6</v>
      </c>
      <c r="K7" s="222"/>
      <c r="L7" s="213" t="s">
        <v>21</v>
      </c>
    </row>
    <row r="8" spans="1:23" ht="16.5" thickBot="1" x14ac:dyDescent="0.45">
      <c r="A8" s="214"/>
      <c r="B8" s="14"/>
      <c r="C8" s="221"/>
      <c r="D8" s="14"/>
      <c r="E8" s="247"/>
      <c r="F8" s="247"/>
      <c r="G8" s="249"/>
      <c r="H8" s="249"/>
      <c r="J8" s="221"/>
      <c r="K8" s="222"/>
      <c r="L8" s="214"/>
    </row>
    <row r="9" spans="1:23" x14ac:dyDescent="0.4">
      <c r="A9" s="14" t="s">
        <v>171</v>
      </c>
      <c r="B9" s="14"/>
      <c r="C9" s="57">
        <v>40278803409</v>
      </c>
      <c r="D9" s="16"/>
      <c r="E9" s="243">
        <v>13037539757</v>
      </c>
      <c r="F9" s="243"/>
      <c r="G9" s="244">
        <v>-48738985787</v>
      </c>
      <c r="H9" s="244"/>
      <c r="J9" s="64">
        <v>4577357379</v>
      </c>
      <c r="K9" s="15"/>
      <c r="L9" s="69">
        <v>1.4739252767881038E-2</v>
      </c>
    </row>
    <row r="10" spans="1:23" ht="16.5" thickBot="1" x14ac:dyDescent="0.45">
      <c r="A10" s="14" t="s">
        <v>172</v>
      </c>
      <c r="B10" s="14"/>
      <c r="C10" s="57">
        <v>1020758593</v>
      </c>
      <c r="D10" s="16"/>
      <c r="E10" s="239">
        <v>81592</v>
      </c>
      <c r="F10" s="239"/>
      <c r="G10" s="240">
        <v>-1000220000</v>
      </c>
      <c r="H10" s="240"/>
      <c r="J10" s="64">
        <v>20620185</v>
      </c>
      <c r="K10" s="52"/>
      <c r="L10" s="69">
        <v>4.5660258460166007E-4</v>
      </c>
    </row>
    <row r="11" spans="1:23" ht="16.5" thickBot="1" x14ac:dyDescent="0.45">
      <c r="A11" s="14" t="s">
        <v>2</v>
      </c>
      <c r="B11" s="14"/>
      <c r="C11" s="59">
        <f>SUM(C9:C10)</f>
        <v>41299562002</v>
      </c>
      <c r="D11" s="16"/>
      <c r="E11" s="242">
        <f>SUM(E9:F10)</f>
        <v>13037621349</v>
      </c>
      <c r="F11" s="242"/>
      <c r="G11" s="241">
        <f>SUM(G9:H10)</f>
        <v>-49739205787</v>
      </c>
      <c r="H11" s="241"/>
      <c r="J11" s="59">
        <f>SUM(J9:J10)</f>
        <v>4597977564</v>
      </c>
      <c r="K11" s="15"/>
      <c r="L11" s="70">
        <f>SUM(L9:L10)</f>
        <v>1.5195855352482699E-2</v>
      </c>
    </row>
    <row r="12" spans="1:23" ht="16.5" thickTop="1" x14ac:dyDescent="0.4"/>
    <row r="14" spans="1:23" x14ac:dyDescent="0.4">
      <c r="H14" s="68"/>
    </row>
    <row r="15" spans="1:23" x14ac:dyDescent="0.4">
      <c r="E15" s="60" t="s">
        <v>66</v>
      </c>
      <c r="H15" s="68"/>
    </row>
    <row r="22" spans="15:15" x14ac:dyDescent="0.4">
      <c r="O22" s="45"/>
    </row>
  </sheetData>
  <mergeCells count="19">
    <mergeCell ref="A1:L1"/>
    <mergeCell ref="A2:L2"/>
    <mergeCell ref="A3:L3"/>
    <mergeCell ref="L7:L8"/>
    <mergeCell ref="A4:T4"/>
    <mergeCell ref="J6:L6"/>
    <mergeCell ref="J7:J8"/>
    <mergeCell ref="K7:K8"/>
    <mergeCell ref="A7:A8"/>
    <mergeCell ref="C7:C8"/>
    <mergeCell ref="E6:H6"/>
    <mergeCell ref="E7:F8"/>
    <mergeCell ref="G7:H8"/>
    <mergeCell ref="E10:F10"/>
    <mergeCell ref="G10:H10"/>
    <mergeCell ref="G11:H11"/>
    <mergeCell ref="E11:F11"/>
    <mergeCell ref="E9:F9"/>
    <mergeCell ref="G9:H9"/>
  </mergeCells>
  <pageMargins left="0.7" right="0.7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2"/>
  <sheetViews>
    <sheetView rightToLeft="1" view="pageBreakPreview" zoomScaleNormal="100" zoomScaleSheetLayoutView="100" workbookViewId="0">
      <selection activeCell="A22" sqref="A22"/>
    </sheetView>
  </sheetViews>
  <sheetFormatPr defaultRowHeight="15" x14ac:dyDescent="0.25"/>
  <cols>
    <col min="1" max="1" width="60.140625" style="24" customWidth="1"/>
    <col min="2" max="2" width="1" style="24" customWidth="1"/>
    <col min="4" max="4" width="1.140625" customWidth="1"/>
    <col min="5" max="5" width="15.28515625" customWidth="1"/>
    <col min="6" max="6" width="1" customWidth="1"/>
    <col min="7" max="7" width="17" customWidth="1"/>
    <col min="8" max="8" width="0.42578125" customWidth="1"/>
    <col min="9" max="9" width="15.28515625" customWidth="1"/>
    <col min="10" max="10" width="21" bestFit="1" customWidth="1"/>
    <col min="11" max="11" width="15.28515625" bestFit="1" customWidth="1"/>
  </cols>
  <sheetData>
    <row r="1" spans="1:23" ht="21" x14ac:dyDescent="0.25">
      <c r="A1" s="250" t="str">
        <f>سپرده!A1</f>
        <v xml:space="preserve">صندوق سرمایه گذاری کارگزاری پارسیان </v>
      </c>
      <c r="B1" s="250"/>
      <c r="C1" s="250"/>
      <c r="D1" s="250"/>
      <c r="E1" s="250"/>
      <c r="F1" s="250"/>
      <c r="G1" s="250"/>
      <c r="H1" s="250"/>
      <c r="I1" s="250"/>
    </row>
    <row r="2" spans="1:23" ht="21" x14ac:dyDescent="0.25">
      <c r="A2" s="250" t="s">
        <v>62</v>
      </c>
      <c r="B2" s="250"/>
      <c r="C2" s="250"/>
      <c r="D2" s="250"/>
      <c r="E2" s="250"/>
      <c r="F2" s="250"/>
      <c r="G2" s="250"/>
      <c r="H2" s="250"/>
      <c r="I2" s="250"/>
    </row>
    <row r="3" spans="1:23" ht="21" x14ac:dyDescent="0.25">
      <c r="A3" s="250" t="str">
        <f>سپرده!A3</f>
        <v>برای ماه منتهی به 1403/01/27</v>
      </c>
      <c r="B3" s="250"/>
      <c r="C3" s="250"/>
      <c r="D3" s="250"/>
      <c r="E3" s="250"/>
      <c r="F3" s="250"/>
      <c r="G3" s="250"/>
      <c r="H3" s="250"/>
      <c r="I3" s="250"/>
    </row>
    <row r="4" spans="1:23" ht="25.5" x14ac:dyDescent="0.25">
      <c r="A4" s="216" t="s">
        <v>27</v>
      </c>
      <c r="B4" s="216"/>
      <c r="C4" s="216"/>
      <c r="D4" s="216"/>
      <c r="E4" s="216"/>
      <c r="F4" s="216"/>
      <c r="G4" s="216"/>
      <c r="H4" s="216"/>
      <c r="I4" s="21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18.75" thickBot="1" x14ac:dyDescent="0.5">
      <c r="A5" s="29" t="s">
        <v>35</v>
      </c>
      <c r="B5" s="25"/>
      <c r="C5" s="26" t="s">
        <v>36</v>
      </c>
      <c r="D5" s="27"/>
      <c r="E5" s="26" t="s">
        <v>6</v>
      </c>
      <c r="F5" s="27"/>
      <c r="G5" s="26" t="s">
        <v>18</v>
      </c>
      <c r="H5" s="27"/>
      <c r="I5" s="26" t="s">
        <v>67</v>
      </c>
    </row>
    <row r="6" spans="1:23" ht="25.5" x14ac:dyDescent="0.25">
      <c r="A6" s="30" t="s">
        <v>52</v>
      </c>
      <c r="B6" s="30"/>
      <c r="C6" s="35" t="s">
        <v>58</v>
      </c>
      <c r="D6" s="28"/>
      <c r="E6" s="101">
        <f>'درآمد سرمایه گذاری در سهام '!R112</f>
        <v>-84832861927</v>
      </c>
      <c r="F6" s="28"/>
      <c r="G6" s="107">
        <f>E6/-$E$11</f>
        <v>-1.3464832106920108</v>
      </c>
      <c r="H6" s="19"/>
      <c r="I6" s="107">
        <v>-6.7813472843698E-2</v>
      </c>
      <c r="J6" s="110"/>
      <c r="K6" s="110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25.5" x14ac:dyDescent="0.25">
      <c r="A7" s="30" t="s">
        <v>69</v>
      </c>
      <c r="B7" s="30"/>
      <c r="C7" s="35" t="s">
        <v>59</v>
      </c>
      <c r="D7" s="28"/>
      <c r="E7" s="101">
        <f>'درآمد سرمایه گذاری در صندوق'!R15</f>
        <v>-12659365523</v>
      </c>
      <c r="F7" s="28"/>
      <c r="G7" s="107">
        <f t="shared" ref="G7:G10" si="0">E7/-$E$11</f>
        <v>-0.20093184112308757</v>
      </c>
      <c r="H7" s="19"/>
      <c r="I7" s="107">
        <v>-5.5678656874945118E-3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ht="25.5" x14ac:dyDescent="0.25">
      <c r="A8" s="30" t="s">
        <v>53</v>
      </c>
      <c r="B8" s="30"/>
      <c r="C8" s="35" t="s">
        <v>60</v>
      </c>
      <c r="D8" s="28"/>
      <c r="E8" s="101">
        <f>'درآمد سرمایه گذاری در اوراق بها'!Q16</f>
        <v>25655985427</v>
      </c>
      <c r="F8" s="28"/>
      <c r="G8" s="107">
        <f t="shared" si="0"/>
        <v>0.40721664749376507</v>
      </c>
      <c r="H8" s="19"/>
      <c r="I8" s="107">
        <v>3.9972666982583682E-5</v>
      </c>
      <c r="J8" s="110"/>
      <c r="K8" s="110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ht="25.5" x14ac:dyDescent="0.25">
      <c r="A9" s="30" t="s">
        <v>54</v>
      </c>
      <c r="B9" s="30"/>
      <c r="C9" s="35" t="s">
        <v>61</v>
      </c>
      <c r="D9" s="28"/>
      <c r="E9" s="101">
        <f>'درآمد سپرده بانکی'!G11</f>
        <v>8492548637</v>
      </c>
      <c r="F9" s="28"/>
      <c r="G9" s="107">
        <f t="shared" si="0"/>
        <v>0.13479533633494389</v>
      </c>
      <c r="H9" s="19"/>
      <c r="I9" s="107">
        <v>3.7311562803223402E-3</v>
      </c>
      <c r="J9" s="133"/>
      <c r="K9" s="22"/>
      <c r="L9" s="22"/>
      <c r="M9" s="22"/>
      <c r="N9" s="22"/>
      <c r="O9" s="22"/>
      <c r="P9" s="22"/>
      <c r="Q9" s="22"/>
      <c r="R9" s="22"/>
      <c r="S9" s="22"/>
    </row>
    <row r="10" spans="1:23" ht="26.25" thickBot="1" x14ac:dyDescent="0.3">
      <c r="A10" s="30" t="s">
        <v>29</v>
      </c>
      <c r="B10" s="30"/>
      <c r="C10" s="35" t="s">
        <v>70</v>
      </c>
      <c r="D10" s="28"/>
      <c r="E10" s="101">
        <f>'سایر درآمدها'!E9</f>
        <v>340411018</v>
      </c>
      <c r="F10" s="28"/>
      <c r="G10" s="107">
        <f t="shared" si="0"/>
        <v>5.4030679863895179E-3</v>
      </c>
      <c r="H10" s="19"/>
      <c r="I10" s="107">
        <v>1.2185313664322071E-4</v>
      </c>
      <c r="J10" s="133"/>
      <c r="K10" s="22"/>
    </row>
    <row r="11" spans="1:23" ht="20.25" thickBot="1" x14ac:dyDescent="0.3">
      <c r="A11" s="30" t="s">
        <v>2</v>
      </c>
      <c r="E11" s="106">
        <f>SUM(E6:E10)</f>
        <v>-63003282368</v>
      </c>
      <c r="G11" s="114">
        <f>SUM(G6:G10)</f>
        <v>-0.99999999999999989</v>
      </c>
      <c r="H11" s="19"/>
      <c r="I11" s="114">
        <f>SUM(I6:I10)</f>
        <v>-6.9488356447244382E-2</v>
      </c>
      <c r="J11" s="108"/>
    </row>
    <row r="12" spans="1:23" ht="15.75" thickTop="1" x14ac:dyDescent="0.25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orientation="landscape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179"/>
  <sheetViews>
    <sheetView rightToLeft="1" view="pageBreakPreview" zoomScale="110" zoomScaleNormal="100" zoomScaleSheetLayoutView="110" workbookViewId="0">
      <selection activeCell="U13" sqref="U13"/>
    </sheetView>
  </sheetViews>
  <sheetFormatPr defaultColWidth="9.140625" defaultRowHeight="15.75" x14ac:dyDescent="0.4"/>
  <cols>
    <col min="1" max="1" width="28.5703125" style="3" bestFit="1" customWidth="1"/>
    <col min="2" max="2" width="0.5703125" style="3" customWidth="1"/>
    <col min="3" max="3" width="13.140625" style="3" bestFit="1" customWidth="1"/>
    <col min="4" max="4" width="0.42578125" style="3" customWidth="1"/>
    <col min="5" max="5" width="13.7109375" style="3" bestFit="1" customWidth="1"/>
    <col min="6" max="6" width="0.85546875" style="3" customWidth="1"/>
    <col min="7" max="7" width="13.140625" style="3" bestFit="1" customWidth="1"/>
    <col min="8" max="8" width="1" style="3" customWidth="1"/>
    <col min="9" max="9" width="13.140625" style="3" bestFit="1" customWidth="1"/>
    <col min="10" max="10" width="8.85546875" style="97" customWidth="1"/>
    <col min="11" max="11" width="0.5703125" style="3" customWidth="1"/>
    <col min="12" max="12" width="12.85546875" style="3" bestFit="1" customWidth="1"/>
    <col min="13" max="13" width="0.7109375" style="3" customWidth="1"/>
    <col min="14" max="14" width="14.140625" style="3" bestFit="1" customWidth="1"/>
    <col min="15" max="15" width="1.42578125" style="3" customWidth="1"/>
    <col min="16" max="16" width="13.140625" style="3" bestFit="1" customWidth="1"/>
    <col min="17" max="17" width="0.85546875" style="3" customWidth="1"/>
    <col min="18" max="18" width="14.140625" style="3" customWidth="1"/>
    <col min="19" max="19" width="1" style="3" customWidth="1"/>
    <col min="20" max="20" width="8" style="3" customWidth="1"/>
    <col min="21" max="21" width="15" style="157" bestFit="1" customWidth="1"/>
    <col min="22" max="22" width="15" style="120" bestFit="1" customWidth="1"/>
    <col min="23" max="16384" width="9.140625" style="3"/>
  </cols>
  <sheetData>
    <row r="1" spans="1:20" ht="21" x14ac:dyDescent="0.55000000000000004">
      <c r="A1" s="215" t="str">
        <f>درآمدها!A1</f>
        <v xml:space="preserve">صندوق سرمایه گذاری کارگزاری پارسیان 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</row>
    <row r="2" spans="1:20" ht="21" x14ac:dyDescent="0.55000000000000004">
      <c r="A2" s="215" t="s">
        <v>62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</row>
    <row r="3" spans="1:20" ht="21" x14ac:dyDescent="0.55000000000000004">
      <c r="A3" s="215" t="str">
        <f>درآمدها!A3</f>
        <v>برای ماه منتهی به 1403/01/27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</row>
    <row r="5" spans="1:20" ht="25.5" x14ac:dyDescent="0.4">
      <c r="A5" s="216" t="s">
        <v>28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</row>
    <row r="7" spans="1:20" ht="19.5" customHeight="1" thickBot="1" x14ac:dyDescent="0.45">
      <c r="A7" s="1"/>
      <c r="B7" s="2"/>
      <c r="C7" s="251" t="s">
        <v>247</v>
      </c>
      <c r="D7" s="251"/>
      <c r="E7" s="251"/>
      <c r="F7" s="251"/>
      <c r="G7" s="251"/>
      <c r="H7" s="251"/>
      <c r="I7" s="251"/>
      <c r="J7" s="251"/>
      <c r="K7" s="2"/>
      <c r="L7" s="251" t="s">
        <v>248</v>
      </c>
      <c r="M7" s="251"/>
      <c r="N7" s="251"/>
      <c r="O7" s="251"/>
      <c r="P7" s="251"/>
      <c r="Q7" s="251"/>
      <c r="R7" s="251"/>
      <c r="S7" s="251"/>
      <c r="T7" s="251"/>
    </row>
    <row r="8" spans="1:20" ht="19.5" customHeight="1" x14ac:dyDescent="0.4">
      <c r="A8" s="253" t="s">
        <v>24</v>
      </c>
      <c r="B8" s="252"/>
      <c r="C8" s="256" t="s">
        <v>9</v>
      </c>
      <c r="D8" s="255"/>
      <c r="E8" s="256" t="s">
        <v>10</v>
      </c>
      <c r="F8" s="255"/>
      <c r="G8" s="256" t="s">
        <v>11</v>
      </c>
      <c r="H8" s="255"/>
      <c r="I8" s="256" t="s">
        <v>2</v>
      </c>
      <c r="J8" s="256"/>
      <c r="K8" s="252"/>
      <c r="L8" s="256" t="s">
        <v>9</v>
      </c>
      <c r="M8" s="255"/>
      <c r="N8" s="256" t="s">
        <v>10</v>
      </c>
      <c r="O8" s="255"/>
      <c r="P8" s="256" t="s">
        <v>11</v>
      </c>
      <c r="Q8" s="255"/>
      <c r="R8" s="256" t="s">
        <v>2</v>
      </c>
      <c r="S8" s="256"/>
      <c r="T8" s="256"/>
    </row>
    <row r="9" spans="1:20" ht="18.75" customHeight="1" thickBot="1" x14ac:dyDescent="0.45">
      <c r="A9" s="253"/>
      <c r="B9" s="252"/>
      <c r="C9" s="257"/>
      <c r="D9" s="252"/>
      <c r="E9" s="257"/>
      <c r="F9" s="252"/>
      <c r="G9" s="257"/>
      <c r="H9" s="252"/>
      <c r="I9" s="251"/>
      <c r="J9" s="251"/>
      <c r="K9" s="252"/>
      <c r="L9" s="257"/>
      <c r="M9" s="252"/>
      <c r="N9" s="257"/>
      <c r="O9" s="252"/>
      <c r="P9" s="257"/>
      <c r="Q9" s="252"/>
      <c r="R9" s="251"/>
      <c r="S9" s="251"/>
      <c r="T9" s="251"/>
    </row>
    <row r="10" spans="1:20" ht="28.5" customHeight="1" thickBot="1" x14ac:dyDescent="0.45">
      <c r="A10" s="254"/>
      <c r="B10" s="252"/>
      <c r="C10" s="42" t="s">
        <v>65</v>
      </c>
      <c r="D10" s="252"/>
      <c r="E10" s="42" t="s">
        <v>65</v>
      </c>
      <c r="F10" s="252"/>
      <c r="G10" s="42" t="s">
        <v>65</v>
      </c>
      <c r="H10" s="252"/>
      <c r="I10" s="4" t="s">
        <v>6</v>
      </c>
      <c r="J10" s="96" t="s">
        <v>12</v>
      </c>
      <c r="K10" s="252"/>
      <c r="L10" s="42" t="s">
        <v>65</v>
      </c>
      <c r="M10" s="252"/>
      <c r="N10" s="42" t="s">
        <v>65</v>
      </c>
      <c r="O10" s="252"/>
      <c r="P10" s="42" t="s">
        <v>65</v>
      </c>
      <c r="Q10" s="252"/>
      <c r="R10" s="4" t="s">
        <v>6</v>
      </c>
      <c r="S10" s="56"/>
      <c r="T10" s="4" t="s">
        <v>12</v>
      </c>
    </row>
    <row r="11" spans="1:20" ht="22.5" customHeight="1" x14ac:dyDescent="0.4">
      <c r="A11" s="7" t="s">
        <v>80</v>
      </c>
      <c r="B11" s="150"/>
      <c r="C11" s="100">
        <v>0</v>
      </c>
      <c r="D11" s="100"/>
      <c r="E11" s="100">
        <v>6212182084</v>
      </c>
      <c r="F11" s="102"/>
      <c r="G11" s="102">
        <v>0</v>
      </c>
      <c r="H11" s="150"/>
      <c r="I11" s="102">
        <v>6212182084</v>
      </c>
      <c r="J11" s="115">
        <v>-9.8600927613771941E-2</v>
      </c>
      <c r="K11" s="149"/>
      <c r="L11" s="102">
        <v>6516256890</v>
      </c>
      <c r="M11" s="102"/>
      <c r="N11" s="102">
        <v>28067028843</v>
      </c>
      <c r="O11" s="102"/>
      <c r="P11" s="102">
        <v>28270239160</v>
      </c>
      <c r="Q11" s="150"/>
      <c r="R11" s="102">
        <v>62853524893</v>
      </c>
      <c r="S11" s="102"/>
      <c r="T11" s="73">
        <v>-0.99762302109705903</v>
      </c>
    </row>
    <row r="12" spans="1:20" ht="22.5" customHeight="1" x14ac:dyDescent="0.4">
      <c r="A12" s="7" t="s">
        <v>84</v>
      </c>
      <c r="B12" s="150"/>
      <c r="C12" s="100">
        <v>0</v>
      </c>
      <c r="D12" s="100"/>
      <c r="E12" s="100">
        <v>5903588782</v>
      </c>
      <c r="F12" s="102"/>
      <c r="G12" s="102">
        <v>0</v>
      </c>
      <c r="H12" s="150"/>
      <c r="I12" s="102">
        <v>5903588782</v>
      </c>
      <c r="J12" s="115">
        <v>-9.3702876426417711E-2</v>
      </c>
      <c r="K12" s="149"/>
      <c r="L12" s="102">
        <v>1946983250</v>
      </c>
      <c r="M12" s="102"/>
      <c r="N12" s="102">
        <v>20384711606</v>
      </c>
      <c r="O12" s="102"/>
      <c r="P12" s="102">
        <v>6563981951</v>
      </c>
      <c r="Q12" s="150"/>
      <c r="R12" s="102">
        <v>28895676807</v>
      </c>
      <c r="S12" s="102"/>
      <c r="T12" s="73">
        <v>-0.45863764111746785</v>
      </c>
    </row>
    <row r="13" spans="1:20" ht="22.5" customHeight="1" x14ac:dyDescent="0.4">
      <c r="A13" s="7" t="s">
        <v>93</v>
      </c>
      <c r="B13" s="150"/>
      <c r="C13" s="100">
        <v>0</v>
      </c>
      <c r="D13" s="100"/>
      <c r="E13" s="100">
        <v>0</v>
      </c>
      <c r="F13" s="102"/>
      <c r="G13" s="102">
        <v>0</v>
      </c>
      <c r="H13" s="150"/>
      <c r="I13" s="102">
        <v>0</v>
      </c>
      <c r="J13" s="115">
        <v>0</v>
      </c>
      <c r="K13" s="149"/>
      <c r="L13" s="102">
        <v>953040000</v>
      </c>
      <c r="M13" s="102"/>
      <c r="N13" s="102">
        <v>0</v>
      </c>
      <c r="O13" s="102"/>
      <c r="P13" s="102">
        <v>21868515473</v>
      </c>
      <c r="Q13" s="150"/>
      <c r="R13" s="102">
        <v>22821555473</v>
      </c>
      <c r="S13" s="102"/>
      <c r="T13" s="73">
        <v>-0.3622280398094902</v>
      </c>
    </row>
    <row r="14" spans="1:20" ht="22.5" customHeight="1" x14ac:dyDescent="0.4">
      <c r="A14" s="7" t="s">
        <v>104</v>
      </c>
      <c r="B14" s="150"/>
      <c r="C14" s="100">
        <v>0</v>
      </c>
      <c r="D14" s="100"/>
      <c r="E14" s="100">
        <v>8628088340</v>
      </c>
      <c r="F14" s="102"/>
      <c r="G14" s="102">
        <v>0</v>
      </c>
      <c r="H14" s="150"/>
      <c r="I14" s="102">
        <v>8628088340</v>
      </c>
      <c r="J14" s="115">
        <v>-0.13694664811076868</v>
      </c>
      <c r="K14" s="149"/>
      <c r="L14" s="102">
        <v>3741353460</v>
      </c>
      <c r="M14" s="102"/>
      <c r="N14" s="102">
        <v>11203618349</v>
      </c>
      <c r="O14" s="102"/>
      <c r="P14" s="102">
        <v>0</v>
      </c>
      <c r="Q14" s="150"/>
      <c r="R14" s="102">
        <v>14944971809</v>
      </c>
      <c r="S14" s="102"/>
      <c r="T14" s="73">
        <v>-0.23720941588695893</v>
      </c>
    </row>
    <row r="15" spans="1:20" ht="22.5" customHeight="1" x14ac:dyDescent="0.4">
      <c r="A15" s="7" t="s">
        <v>87</v>
      </c>
      <c r="B15" s="150"/>
      <c r="C15" s="100">
        <v>0</v>
      </c>
      <c r="D15" s="100"/>
      <c r="E15" s="100">
        <v>3399065007</v>
      </c>
      <c r="F15" s="102"/>
      <c r="G15" s="102">
        <v>0</v>
      </c>
      <c r="H15" s="150"/>
      <c r="I15" s="102">
        <v>3399065007</v>
      </c>
      <c r="J15" s="115">
        <v>-5.3950601926643756E-2</v>
      </c>
      <c r="K15" s="149"/>
      <c r="L15" s="102">
        <v>3015000000</v>
      </c>
      <c r="M15" s="102"/>
      <c r="N15" s="102">
        <v>8809924191</v>
      </c>
      <c r="O15" s="102"/>
      <c r="P15" s="102">
        <v>0</v>
      </c>
      <c r="Q15" s="150"/>
      <c r="R15" s="102">
        <v>11824924191</v>
      </c>
      <c r="S15" s="102"/>
      <c r="T15" s="73">
        <v>-0.18768743066918958</v>
      </c>
    </row>
    <row r="16" spans="1:20" ht="22.5" customHeight="1" x14ac:dyDescent="0.4">
      <c r="A16" s="7" t="s">
        <v>86</v>
      </c>
      <c r="B16" s="150"/>
      <c r="C16" s="100">
        <v>0</v>
      </c>
      <c r="D16" s="100"/>
      <c r="E16" s="100">
        <v>2936842535</v>
      </c>
      <c r="F16" s="102"/>
      <c r="G16" s="102">
        <v>0</v>
      </c>
      <c r="H16" s="150"/>
      <c r="I16" s="102">
        <v>2936842535</v>
      </c>
      <c r="J16" s="115">
        <v>-4.6614119530141815E-2</v>
      </c>
      <c r="K16" s="149"/>
      <c r="L16" s="102">
        <v>3038679000</v>
      </c>
      <c r="M16" s="102"/>
      <c r="N16" s="102">
        <v>7819745514</v>
      </c>
      <c r="O16" s="102"/>
      <c r="P16" s="102">
        <v>0</v>
      </c>
      <c r="Q16" s="150"/>
      <c r="R16" s="102">
        <v>10858424514</v>
      </c>
      <c r="S16" s="102"/>
      <c r="T16" s="73">
        <v>-0.17234696520922529</v>
      </c>
    </row>
    <row r="17" spans="1:23" ht="22.5" customHeight="1" x14ac:dyDescent="0.4">
      <c r="A17" s="7" t="s">
        <v>96</v>
      </c>
      <c r="B17" s="150"/>
      <c r="C17" s="100">
        <v>0</v>
      </c>
      <c r="D17" s="100"/>
      <c r="E17" s="100">
        <v>1654377382</v>
      </c>
      <c r="F17" s="102"/>
      <c r="G17" s="102">
        <v>-4161</v>
      </c>
      <c r="H17" s="150"/>
      <c r="I17" s="102">
        <v>1654373221</v>
      </c>
      <c r="J17" s="115">
        <v>-2.6258524300200425E-2</v>
      </c>
      <c r="K17" s="149"/>
      <c r="L17" s="102">
        <v>3261171105</v>
      </c>
      <c r="M17" s="102"/>
      <c r="N17" s="102">
        <v>7433626865</v>
      </c>
      <c r="O17" s="102"/>
      <c r="P17" s="102">
        <v>-4161</v>
      </c>
      <c r="Q17" s="150"/>
      <c r="R17" s="102">
        <v>10694793809</v>
      </c>
      <c r="S17" s="102"/>
      <c r="T17" s="73">
        <v>-0.16974978774711416</v>
      </c>
    </row>
    <row r="18" spans="1:23" ht="22.5" customHeight="1" x14ac:dyDescent="0.4">
      <c r="A18" s="7" t="s">
        <v>100</v>
      </c>
      <c r="B18" s="150"/>
      <c r="C18" s="100">
        <v>0</v>
      </c>
      <c r="D18" s="100"/>
      <c r="E18" s="100">
        <v>4692413025</v>
      </c>
      <c r="F18" s="102"/>
      <c r="G18" s="102">
        <v>0</v>
      </c>
      <c r="H18" s="150"/>
      <c r="I18" s="102">
        <v>4692413025</v>
      </c>
      <c r="J18" s="115">
        <v>-7.4478866001627259E-2</v>
      </c>
      <c r="K18" s="149"/>
      <c r="L18" s="102">
        <v>0</v>
      </c>
      <c r="M18" s="102"/>
      <c r="N18" s="102">
        <v>8668163312</v>
      </c>
      <c r="O18" s="102"/>
      <c r="P18" s="102">
        <v>0</v>
      </c>
      <c r="Q18" s="150"/>
      <c r="R18" s="102">
        <v>8668163312</v>
      </c>
      <c r="S18" s="102"/>
      <c r="T18" s="73">
        <v>-0.13758272563712987</v>
      </c>
    </row>
    <row r="19" spans="1:23" ht="22.5" customHeight="1" x14ac:dyDescent="0.4">
      <c r="A19" s="7" t="s">
        <v>88</v>
      </c>
      <c r="B19" s="150"/>
      <c r="C19" s="100">
        <v>0</v>
      </c>
      <c r="D19" s="100"/>
      <c r="E19" s="100">
        <v>4173518925</v>
      </c>
      <c r="F19" s="102"/>
      <c r="G19" s="102">
        <v>0</v>
      </c>
      <c r="H19" s="150"/>
      <c r="I19" s="102">
        <v>4173518925</v>
      </c>
      <c r="J19" s="115">
        <v>-6.6242880819369146E-2</v>
      </c>
      <c r="K19" s="149"/>
      <c r="L19" s="102">
        <v>0</v>
      </c>
      <c r="M19" s="102"/>
      <c r="N19" s="102">
        <v>7117753115</v>
      </c>
      <c r="O19" s="102"/>
      <c r="P19" s="102">
        <v>0</v>
      </c>
      <c r="Q19" s="150"/>
      <c r="R19" s="102">
        <v>7117753115</v>
      </c>
      <c r="S19" s="102"/>
      <c r="T19" s="73">
        <v>-0.11297432209406802</v>
      </c>
    </row>
    <row r="20" spans="1:23" ht="22.5" customHeight="1" x14ac:dyDescent="0.4">
      <c r="A20" s="74" t="s">
        <v>181</v>
      </c>
      <c r="B20" s="150"/>
      <c r="C20" s="100">
        <v>0</v>
      </c>
      <c r="D20" s="100"/>
      <c r="E20" s="100">
        <v>0</v>
      </c>
      <c r="F20" s="102"/>
      <c r="G20" s="102">
        <v>0</v>
      </c>
      <c r="H20" s="150"/>
      <c r="I20" s="102">
        <v>0</v>
      </c>
      <c r="J20" s="115">
        <v>0</v>
      </c>
      <c r="K20" s="149"/>
      <c r="L20" s="102">
        <v>5056830793</v>
      </c>
      <c r="M20" s="102"/>
      <c r="N20" s="102">
        <v>0</v>
      </c>
      <c r="O20" s="102"/>
      <c r="P20" s="102">
        <v>0</v>
      </c>
      <c r="Q20" s="150"/>
      <c r="R20" s="102">
        <v>5056830793</v>
      </c>
      <c r="S20" s="102"/>
      <c r="T20" s="73">
        <v>-8.0262973659431774E-2</v>
      </c>
    </row>
    <row r="21" spans="1:23" ht="22.5" customHeight="1" x14ac:dyDescent="0.4">
      <c r="A21" s="7" t="s">
        <v>92</v>
      </c>
      <c r="B21" s="150"/>
      <c r="C21" s="100">
        <v>0</v>
      </c>
      <c r="D21" s="100"/>
      <c r="E21" s="100">
        <v>2068735659</v>
      </c>
      <c r="F21" s="102"/>
      <c r="G21" s="102">
        <v>-443</v>
      </c>
      <c r="H21" s="150"/>
      <c r="I21" s="102">
        <v>2068735216</v>
      </c>
      <c r="J21" s="115">
        <v>-3.2835356164179826E-2</v>
      </c>
      <c r="K21" s="149"/>
      <c r="L21" s="102">
        <v>0</v>
      </c>
      <c r="M21" s="102"/>
      <c r="N21" s="102">
        <v>4322454656</v>
      </c>
      <c r="O21" s="102"/>
      <c r="P21" s="102">
        <v>40662599</v>
      </c>
      <c r="Q21" s="150"/>
      <c r="R21" s="102">
        <v>4363117255</v>
      </c>
      <c r="S21" s="102"/>
      <c r="T21" s="73">
        <v>-6.9252221331163141E-2</v>
      </c>
    </row>
    <row r="22" spans="1:23" ht="22.5" customHeight="1" x14ac:dyDescent="0.4">
      <c r="A22" s="7" t="s">
        <v>107</v>
      </c>
      <c r="B22" s="150"/>
      <c r="C22" s="100">
        <v>0</v>
      </c>
      <c r="D22" s="100"/>
      <c r="E22" s="100">
        <v>1521814048</v>
      </c>
      <c r="F22" s="102"/>
      <c r="G22" s="102">
        <v>0</v>
      </c>
      <c r="H22" s="150"/>
      <c r="I22" s="102">
        <v>1521814048</v>
      </c>
      <c r="J22" s="115">
        <v>-2.4154520063882474E-2</v>
      </c>
      <c r="K22" s="149"/>
      <c r="L22" s="102">
        <v>0</v>
      </c>
      <c r="M22" s="102"/>
      <c r="N22" s="102">
        <v>4171016998</v>
      </c>
      <c r="O22" s="102"/>
      <c r="P22" s="102">
        <v>-5689</v>
      </c>
      <c r="Q22" s="150"/>
      <c r="R22" s="102">
        <v>4171011309</v>
      </c>
      <c r="S22" s="102"/>
      <c r="T22" s="73">
        <v>-6.6203079464490014E-2</v>
      </c>
      <c r="W22" s="120"/>
    </row>
    <row r="23" spans="1:23" ht="22.5" customHeight="1" x14ac:dyDescent="0.4">
      <c r="A23" s="7" t="s">
        <v>111</v>
      </c>
      <c r="B23" s="150"/>
      <c r="C23" s="100">
        <v>0</v>
      </c>
      <c r="D23" s="100"/>
      <c r="E23" s="100">
        <v>939377250</v>
      </c>
      <c r="F23" s="102"/>
      <c r="G23" s="102">
        <v>0</v>
      </c>
      <c r="H23" s="150"/>
      <c r="I23" s="102">
        <v>939377250</v>
      </c>
      <c r="J23" s="115">
        <v>-1.4909973174777623E-2</v>
      </c>
      <c r="K23" s="149"/>
      <c r="L23" s="102">
        <v>0</v>
      </c>
      <c r="M23" s="102"/>
      <c r="N23" s="102">
        <v>3848687070</v>
      </c>
      <c r="O23" s="102"/>
      <c r="P23" s="102">
        <v>0</v>
      </c>
      <c r="Q23" s="150"/>
      <c r="R23" s="102">
        <v>3848687070</v>
      </c>
      <c r="S23" s="102"/>
      <c r="T23" s="73">
        <v>-6.1087088251087072E-2</v>
      </c>
    </row>
    <row r="24" spans="1:23" ht="22.5" customHeight="1" x14ac:dyDescent="0.4">
      <c r="A24" s="7" t="s">
        <v>99</v>
      </c>
      <c r="B24" s="150"/>
      <c r="C24" s="100">
        <v>0</v>
      </c>
      <c r="D24" s="100"/>
      <c r="E24" s="100">
        <v>0</v>
      </c>
      <c r="F24" s="102"/>
      <c r="G24" s="102">
        <v>0</v>
      </c>
      <c r="H24" s="150"/>
      <c r="I24" s="102">
        <v>0</v>
      </c>
      <c r="J24" s="115">
        <v>0</v>
      </c>
      <c r="K24" s="149"/>
      <c r="L24" s="102">
        <v>0</v>
      </c>
      <c r="M24" s="102"/>
      <c r="N24" s="102">
        <v>0</v>
      </c>
      <c r="O24" s="102"/>
      <c r="P24" s="102">
        <v>3815004235</v>
      </c>
      <c r="Q24" s="150"/>
      <c r="R24" s="102">
        <v>3815004235</v>
      </c>
      <c r="S24" s="102"/>
      <c r="T24" s="73">
        <v>-6.0552467930762667E-2</v>
      </c>
    </row>
    <row r="25" spans="1:23" ht="22.5" customHeight="1" x14ac:dyDescent="0.4">
      <c r="A25" s="7" t="s">
        <v>110</v>
      </c>
      <c r="B25" s="150"/>
      <c r="C25" s="100">
        <v>0</v>
      </c>
      <c r="D25" s="100"/>
      <c r="E25" s="100">
        <v>793848330</v>
      </c>
      <c r="F25" s="102"/>
      <c r="G25" s="102">
        <v>0</v>
      </c>
      <c r="H25" s="150"/>
      <c r="I25" s="102">
        <v>793848330</v>
      </c>
      <c r="J25" s="115">
        <v>-1.2600110663891438E-2</v>
      </c>
      <c r="K25" s="149"/>
      <c r="L25" s="102">
        <v>0</v>
      </c>
      <c r="M25" s="102"/>
      <c r="N25" s="102">
        <v>3361222365</v>
      </c>
      <c r="O25" s="102"/>
      <c r="P25" s="102">
        <v>0</v>
      </c>
      <c r="Q25" s="150"/>
      <c r="R25" s="102">
        <v>3361222365</v>
      </c>
      <c r="S25" s="102"/>
      <c r="T25" s="73">
        <v>-5.3349956363763967E-2</v>
      </c>
    </row>
    <row r="26" spans="1:23" ht="22.5" customHeight="1" x14ac:dyDescent="0.4">
      <c r="A26" s="7" t="s">
        <v>94</v>
      </c>
      <c r="B26" s="150"/>
      <c r="C26" s="100">
        <v>0</v>
      </c>
      <c r="D26" s="100"/>
      <c r="E26" s="100">
        <v>111928678</v>
      </c>
      <c r="F26" s="102"/>
      <c r="G26" s="102">
        <v>0</v>
      </c>
      <c r="H26" s="150"/>
      <c r="I26" s="102">
        <v>111928678</v>
      </c>
      <c r="J26" s="115"/>
      <c r="K26" s="149"/>
      <c r="L26" s="102">
        <v>7372530000</v>
      </c>
      <c r="M26" s="102"/>
      <c r="N26" s="102">
        <v>-5001185972</v>
      </c>
      <c r="O26" s="102"/>
      <c r="P26" s="102">
        <v>0</v>
      </c>
      <c r="Q26" s="150"/>
      <c r="R26" s="102">
        <v>2371344028</v>
      </c>
      <c r="S26" s="102"/>
      <c r="T26" s="73">
        <v>-3.7638420395692054E-2</v>
      </c>
    </row>
    <row r="27" spans="1:23" ht="22.5" customHeight="1" x14ac:dyDescent="0.4">
      <c r="A27" s="7" t="s">
        <v>118</v>
      </c>
      <c r="B27" s="150"/>
      <c r="C27" s="100">
        <v>0</v>
      </c>
      <c r="D27" s="100"/>
      <c r="E27" s="100">
        <v>0</v>
      </c>
      <c r="F27" s="102"/>
      <c r="G27" s="102">
        <v>0</v>
      </c>
      <c r="H27" s="150"/>
      <c r="I27" s="102">
        <v>0</v>
      </c>
      <c r="J27" s="115">
        <v>0</v>
      </c>
      <c r="K27" s="149"/>
      <c r="L27" s="102">
        <v>16842679</v>
      </c>
      <c r="M27" s="102"/>
      <c r="N27" s="102">
        <v>0</v>
      </c>
      <c r="O27" s="102"/>
      <c r="P27" s="102">
        <v>2220119741</v>
      </c>
      <c r="Q27" s="150"/>
      <c r="R27" s="102">
        <v>2236962420</v>
      </c>
      <c r="S27" s="102"/>
      <c r="T27" s="73">
        <v>-3.5505490126768166E-2</v>
      </c>
    </row>
    <row r="28" spans="1:23" ht="22.5" customHeight="1" x14ac:dyDescent="0.4">
      <c r="A28" s="7" t="s">
        <v>140</v>
      </c>
      <c r="B28" s="150"/>
      <c r="C28" s="100">
        <v>0</v>
      </c>
      <c r="D28" s="100"/>
      <c r="E28" s="100">
        <v>798578020</v>
      </c>
      <c r="F28" s="102"/>
      <c r="G28" s="102">
        <v>0</v>
      </c>
      <c r="H28" s="150"/>
      <c r="I28" s="102">
        <v>798578020</v>
      </c>
      <c r="J28" s="115">
        <v>-1.2675181197082459E-2</v>
      </c>
      <c r="K28" s="149"/>
      <c r="L28" s="102">
        <v>1068325200</v>
      </c>
      <c r="M28" s="102"/>
      <c r="N28" s="102">
        <v>859357244</v>
      </c>
      <c r="O28" s="102"/>
      <c r="P28" s="102">
        <v>0</v>
      </c>
      <c r="Q28" s="150"/>
      <c r="R28" s="102">
        <v>1927682444</v>
      </c>
      <c r="S28" s="102"/>
      <c r="T28" s="73">
        <v>-3.0596539919962685E-2</v>
      </c>
    </row>
    <row r="29" spans="1:23" ht="22.5" customHeight="1" x14ac:dyDescent="0.4">
      <c r="A29" s="7" t="s">
        <v>121</v>
      </c>
      <c r="B29" s="150"/>
      <c r="C29" s="100">
        <v>0</v>
      </c>
      <c r="D29" s="100"/>
      <c r="E29" s="100">
        <v>0</v>
      </c>
      <c r="F29" s="102"/>
      <c r="G29" s="102">
        <v>0</v>
      </c>
      <c r="H29" s="150"/>
      <c r="I29" s="102">
        <v>0</v>
      </c>
      <c r="J29" s="115">
        <v>0</v>
      </c>
      <c r="K29" s="149"/>
      <c r="L29" s="102">
        <v>0</v>
      </c>
      <c r="M29" s="102"/>
      <c r="N29" s="102">
        <v>0</v>
      </c>
      <c r="O29" s="102"/>
      <c r="P29" s="102">
        <v>1923508613</v>
      </c>
      <c r="Q29" s="150"/>
      <c r="R29" s="102">
        <v>1923508613</v>
      </c>
      <c r="S29" s="102"/>
      <c r="T29" s="73">
        <v>-3.0530292085829958E-2</v>
      </c>
    </row>
    <row r="30" spans="1:23" ht="22.5" customHeight="1" x14ac:dyDescent="0.4">
      <c r="A30" s="7" t="s">
        <v>120</v>
      </c>
      <c r="B30" s="150"/>
      <c r="C30" s="100">
        <v>0</v>
      </c>
      <c r="D30" s="100"/>
      <c r="E30" s="100">
        <v>-518646448</v>
      </c>
      <c r="F30" s="102"/>
      <c r="G30" s="102">
        <v>-26127</v>
      </c>
      <c r="H30" s="150"/>
      <c r="I30" s="102">
        <v>-518672575</v>
      </c>
      <c r="J30" s="115">
        <v>8.2324690956086435E-3</v>
      </c>
      <c r="K30" s="149"/>
      <c r="L30" s="102">
        <v>0</v>
      </c>
      <c r="M30" s="102"/>
      <c r="N30" s="102">
        <v>-347189083</v>
      </c>
      <c r="O30" s="102"/>
      <c r="P30" s="102">
        <v>2223198348</v>
      </c>
      <c r="Q30" s="150"/>
      <c r="R30" s="102">
        <v>1876009265</v>
      </c>
      <c r="S30" s="102"/>
      <c r="T30" s="73">
        <v>-2.9776373461018225E-2</v>
      </c>
    </row>
    <row r="31" spans="1:23" ht="22.5" customHeight="1" x14ac:dyDescent="0.4">
      <c r="A31" s="7" t="s">
        <v>131</v>
      </c>
      <c r="B31" s="150"/>
      <c r="C31" s="100">
        <v>0</v>
      </c>
      <c r="D31" s="100"/>
      <c r="E31" s="100">
        <v>858759795</v>
      </c>
      <c r="F31" s="102"/>
      <c r="G31" s="102">
        <v>0</v>
      </c>
      <c r="H31" s="150"/>
      <c r="I31" s="102">
        <v>858759795</v>
      </c>
      <c r="J31" s="115">
        <v>-1.3630397699143268E-2</v>
      </c>
      <c r="K31" s="149"/>
      <c r="L31" s="102">
        <v>0</v>
      </c>
      <c r="M31" s="102"/>
      <c r="N31" s="102">
        <v>1718763971</v>
      </c>
      <c r="O31" s="102"/>
      <c r="P31" s="102">
        <v>0</v>
      </c>
      <c r="Q31" s="150"/>
      <c r="R31" s="102">
        <v>1718763971</v>
      </c>
      <c r="S31" s="102"/>
      <c r="T31" s="73">
        <v>-2.7280546448601201E-2</v>
      </c>
    </row>
    <row r="32" spans="1:23" ht="22.5" customHeight="1" x14ac:dyDescent="0.4">
      <c r="A32" s="7" t="s">
        <v>132</v>
      </c>
      <c r="B32" s="150"/>
      <c r="C32" s="100">
        <v>0</v>
      </c>
      <c r="D32" s="100"/>
      <c r="E32" s="100">
        <v>1222257041</v>
      </c>
      <c r="F32" s="102"/>
      <c r="G32" s="102">
        <v>0</v>
      </c>
      <c r="H32" s="150"/>
      <c r="I32" s="102">
        <v>1222257041</v>
      </c>
      <c r="J32" s="115">
        <v>-1.9399894657863039E-2</v>
      </c>
      <c r="K32" s="149"/>
      <c r="L32" s="102">
        <v>0</v>
      </c>
      <c r="M32" s="102"/>
      <c r="N32" s="102">
        <v>1580351657</v>
      </c>
      <c r="O32" s="102"/>
      <c r="P32" s="102">
        <v>0</v>
      </c>
      <c r="Q32" s="150"/>
      <c r="R32" s="102">
        <v>1580351657</v>
      </c>
      <c r="S32" s="102"/>
      <c r="T32" s="73">
        <v>-2.5083640052583098E-2</v>
      </c>
    </row>
    <row r="33" spans="1:41" ht="22.5" customHeight="1" x14ac:dyDescent="0.4">
      <c r="A33" s="7" t="s">
        <v>209</v>
      </c>
      <c r="B33" s="150"/>
      <c r="C33" s="100">
        <v>0</v>
      </c>
      <c r="D33" s="100"/>
      <c r="E33" s="100">
        <v>0</v>
      </c>
      <c r="F33" s="102"/>
      <c r="G33" s="102">
        <v>0</v>
      </c>
      <c r="H33" s="150"/>
      <c r="I33" s="102">
        <v>0</v>
      </c>
      <c r="J33" s="115">
        <v>0</v>
      </c>
      <c r="K33" s="149"/>
      <c r="L33" s="102">
        <v>0</v>
      </c>
      <c r="M33" s="102"/>
      <c r="N33" s="102">
        <v>0</v>
      </c>
      <c r="O33" s="102"/>
      <c r="P33" s="102">
        <v>1578235257</v>
      </c>
      <c r="Q33" s="150"/>
      <c r="R33" s="102">
        <v>1578235257</v>
      </c>
      <c r="S33" s="102"/>
      <c r="T33" s="73">
        <v>-2.505004815196266E-2</v>
      </c>
    </row>
    <row r="34" spans="1:41" ht="22.5" customHeight="1" x14ac:dyDescent="0.4">
      <c r="A34" s="7" t="s">
        <v>123</v>
      </c>
      <c r="B34" s="150"/>
      <c r="C34" s="100">
        <v>0</v>
      </c>
      <c r="D34" s="100"/>
      <c r="E34" s="100">
        <v>-135613271</v>
      </c>
      <c r="F34" s="102"/>
      <c r="G34" s="102">
        <v>0</v>
      </c>
      <c r="H34" s="150"/>
      <c r="I34" s="102">
        <v>-135613271</v>
      </c>
      <c r="J34" s="115">
        <v>2.1524794567399285E-3</v>
      </c>
      <c r="K34" s="149"/>
      <c r="L34" s="102">
        <v>0</v>
      </c>
      <c r="M34" s="102"/>
      <c r="N34" s="102">
        <v>1520193689</v>
      </c>
      <c r="O34" s="102"/>
      <c r="P34" s="102">
        <v>0</v>
      </c>
      <c r="Q34" s="150"/>
      <c r="R34" s="102">
        <v>1520193689</v>
      </c>
      <c r="S34" s="102"/>
      <c r="T34" s="73">
        <v>-2.4128801419723796E-2</v>
      </c>
    </row>
    <row r="35" spans="1:41" ht="22.5" customHeight="1" x14ac:dyDescent="0.4">
      <c r="A35" s="7" t="s">
        <v>134</v>
      </c>
      <c r="B35" s="150"/>
      <c r="C35" s="100">
        <v>0</v>
      </c>
      <c r="D35" s="100"/>
      <c r="E35" s="100">
        <v>-235388856</v>
      </c>
      <c r="F35" s="102"/>
      <c r="G35" s="102">
        <v>0</v>
      </c>
      <c r="H35" s="150"/>
      <c r="I35" s="102">
        <v>-235388856</v>
      </c>
      <c r="J35" s="115">
        <v>3.7361363909990289E-3</v>
      </c>
      <c r="K35" s="149"/>
      <c r="L35" s="102">
        <v>0</v>
      </c>
      <c r="M35" s="102"/>
      <c r="N35" s="102">
        <v>449203299</v>
      </c>
      <c r="O35" s="102"/>
      <c r="P35" s="102">
        <v>548750432</v>
      </c>
      <c r="Q35" s="150"/>
      <c r="R35" s="102">
        <v>997953731</v>
      </c>
      <c r="S35" s="102"/>
      <c r="T35" s="73">
        <v>-1.5839710147205761E-2</v>
      </c>
    </row>
    <row r="36" spans="1:41" ht="22.5" customHeight="1" x14ac:dyDescent="0.4">
      <c r="A36" s="7" t="s">
        <v>112</v>
      </c>
      <c r="B36" s="150"/>
      <c r="C36" s="100">
        <v>0</v>
      </c>
      <c r="D36" s="100"/>
      <c r="E36" s="100">
        <v>179383380</v>
      </c>
      <c r="F36" s="102"/>
      <c r="G36" s="102">
        <v>0</v>
      </c>
      <c r="H36" s="150"/>
      <c r="I36" s="102">
        <v>179383380</v>
      </c>
      <c r="J36" s="115">
        <v>-2.8472068956331875E-3</v>
      </c>
      <c r="K36" s="149"/>
      <c r="L36" s="102">
        <v>0</v>
      </c>
      <c r="M36" s="102"/>
      <c r="N36" s="102">
        <v>782459346</v>
      </c>
      <c r="O36" s="102"/>
      <c r="P36" s="102">
        <v>0</v>
      </c>
      <c r="Q36" s="150"/>
      <c r="R36" s="102">
        <v>782459346</v>
      </c>
      <c r="S36" s="102"/>
      <c r="T36" s="73">
        <v>-1.2419342558289592E-2</v>
      </c>
    </row>
    <row r="37" spans="1:41" ht="22.5" customHeight="1" x14ac:dyDescent="0.4">
      <c r="A37" s="7" t="s">
        <v>223</v>
      </c>
      <c r="B37" s="150"/>
      <c r="C37" s="100">
        <v>0</v>
      </c>
      <c r="D37" s="100"/>
      <c r="E37" s="100">
        <v>0</v>
      </c>
      <c r="F37" s="102"/>
      <c r="G37" s="102">
        <v>0</v>
      </c>
      <c r="H37" s="150"/>
      <c r="I37" s="102">
        <v>0</v>
      </c>
      <c r="J37" s="115">
        <v>0</v>
      </c>
      <c r="K37" s="149"/>
      <c r="L37" s="102">
        <v>0</v>
      </c>
      <c r="M37" s="102"/>
      <c r="N37" s="102">
        <v>0</v>
      </c>
      <c r="O37" s="102"/>
      <c r="P37" s="102">
        <v>740579193</v>
      </c>
      <c r="Q37" s="150"/>
      <c r="R37" s="102">
        <v>740579193</v>
      </c>
      <c r="S37" s="102"/>
      <c r="T37" s="73">
        <v>-1.1754612858070024E-2</v>
      </c>
    </row>
    <row r="38" spans="1:41" ht="22.5" customHeight="1" x14ac:dyDescent="0.4">
      <c r="A38" s="7" t="s">
        <v>138</v>
      </c>
      <c r="B38" s="150"/>
      <c r="C38" s="100">
        <v>0</v>
      </c>
      <c r="D38" s="100"/>
      <c r="E38" s="100">
        <v>657444789</v>
      </c>
      <c r="F38" s="102"/>
      <c r="G38" s="102">
        <v>0</v>
      </c>
      <c r="H38" s="150"/>
      <c r="I38" s="102">
        <v>657444789</v>
      </c>
      <c r="J38" s="115">
        <v>-1.043508789241738E-2</v>
      </c>
      <c r="K38" s="149"/>
      <c r="L38" s="102">
        <v>0</v>
      </c>
      <c r="M38" s="102"/>
      <c r="N38" s="102">
        <v>694091045</v>
      </c>
      <c r="O38" s="102"/>
      <c r="P38" s="102">
        <v>0</v>
      </c>
      <c r="Q38" s="150"/>
      <c r="R38" s="102">
        <v>694091045</v>
      </c>
      <c r="S38" s="102"/>
      <c r="T38" s="73">
        <v>-1.1016744190689489E-2</v>
      </c>
    </row>
    <row r="39" spans="1:41" ht="22.5" customHeight="1" x14ac:dyDescent="0.4">
      <c r="A39" s="7" t="s">
        <v>137</v>
      </c>
      <c r="B39" s="150"/>
      <c r="C39" s="100">
        <v>523439577</v>
      </c>
      <c r="D39" s="100"/>
      <c r="E39" s="100">
        <v>-265530636</v>
      </c>
      <c r="F39" s="102"/>
      <c r="G39" s="102">
        <v>0</v>
      </c>
      <c r="H39" s="150"/>
      <c r="I39" s="102">
        <v>-265530636</v>
      </c>
      <c r="J39" s="115">
        <v>4.2145524174038076E-3</v>
      </c>
      <c r="K39" s="149"/>
      <c r="L39" s="102">
        <v>523439577</v>
      </c>
      <c r="M39" s="102"/>
      <c r="N39" s="102">
        <v>146923213</v>
      </c>
      <c r="O39" s="102"/>
      <c r="P39" s="102">
        <v>0</v>
      </c>
      <c r="Q39" s="150"/>
      <c r="R39" s="102">
        <v>670362790</v>
      </c>
      <c r="S39" s="102"/>
      <c r="T39" s="73">
        <v>-1.0640124844698E-2</v>
      </c>
    </row>
    <row r="40" spans="1:41" ht="22.5" customHeight="1" x14ac:dyDescent="0.4">
      <c r="A40" s="7" t="s">
        <v>146</v>
      </c>
      <c r="B40" s="150"/>
      <c r="C40" s="100">
        <v>0</v>
      </c>
      <c r="D40" s="100"/>
      <c r="E40" s="100">
        <v>346525830</v>
      </c>
      <c r="F40" s="102"/>
      <c r="G40" s="102">
        <v>0</v>
      </c>
      <c r="H40" s="150"/>
      <c r="I40" s="102">
        <v>346525830</v>
      </c>
      <c r="J40" s="115">
        <v>-5.5001234378068559E-3</v>
      </c>
      <c r="K40" s="149"/>
      <c r="L40" s="102">
        <v>795140000</v>
      </c>
      <c r="M40" s="102"/>
      <c r="N40" s="102">
        <v>-144879394</v>
      </c>
      <c r="O40" s="102"/>
      <c r="P40" s="102">
        <v>0</v>
      </c>
      <c r="Q40" s="150"/>
      <c r="R40" s="102">
        <v>650260606</v>
      </c>
      <c r="S40" s="102"/>
      <c r="T40" s="73">
        <v>-1.0321059182638967E-2</v>
      </c>
    </row>
    <row r="41" spans="1:41" ht="22.5" customHeight="1" x14ac:dyDescent="0.4">
      <c r="A41" s="7" t="s">
        <v>217</v>
      </c>
      <c r="B41" s="150"/>
      <c r="C41" s="100">
        <v>0</v>
      </c>
      <c r="D41" s="100"/>
      <c r="E41" s="100">
        <v>0</v>
      </c>
      <c r="F41" s="102"/>
      <c r="G41" s="102">
        <v>0</v>
      </c>
      <c r="H41" s="150"/>
      <c r="I41" s="102">
        <v>0</v>
      </c>
      <c r="J41" s="115">
        <v>0</v>
      </c>
      <c r="K41" s="149"/>
      <c r="L41" s="102">
        <v>0</v>
      </c>
      <c r="M41" s="102"/>
      <c r="N41" s="102">
        <v>0</v>
      </c>
      <c r="O41" s="102"/>
      <c r="P41" s="102">
        <v>647437807</v>
      </c>
      <c r="Q41" s="150"/>
      <c r="R41" s="102">
        <v>647437807</v>
      </c>
      <c r="S41" s="102"/>
      <c r="T41" s="73">
        <v>-1.0276255183640918E-2</v>
      </c>
    </row>
    <row r="42" spans="1:41" ht="22.5" customHeight="1" x14ac:dyDescent="0.4">
      <c r="A42" s="7" t="s">
        <v>135</v>
      </c>
      <c r="B42" s="150"/>
      <c r="C42" s="100">
        <v>0</v>
      </c>
      <c r="D42" s="100"/>
      <c r="E42" s="100">
        <v>-263548034</v>
      </c>
      <c r="F42" s="102"/>
      <c r="G42" s="102">
        <v>-1799</v>
      </c>
      <c r="H42" s="150"/>
      <c r="I42" s="102">
        <v>-263549833</v>
      </c>
      <c r="J42" s="115">
        <v>4.1831127379837246E-3</v>
      </c>
      <c r="K42" s="149"/>
      <c r="L42" s="102">
        <v>0</v>
      </c>
      <c r="M42" s="102"/>
      <c r="N42" s="102">
        <v>373592944</v>
      </c>
      <c r="O42" s="102"/>
      <c r="P42" s="102">
        <v>-1799</v>
      </c>
      <c r="Q42" s="150"/>
      <c r="R42" s="102">
        <v>373591145</v>
      </c>
      <c r="S42" s="102"/>
      <c r="T42" s="73">
        <v>-5.9297092305401868E-3</v>
      </c>
    </row>
    <row r="43" spans="1:41" ht="22.5" customHeight="1" x14ac:dyDescent="0.4">
      <c r="A43" s="7" t="s">
        <v>116</v>
      </c>
      <c r="B43" s="150"/>
      <c r="C43" s="100">
        <v>0</v>
      </c>
      <c r="D43" s="100"/>
      <c r="E43" s="100">
        <v>0</v>
      </c>
      <c r="F43" s="102"/>
      <c r="G43" s="102">
        <v>0</v>
      </c>
      <c r="H43" s="150"/>
      <c r="I43" s="102">
        <v>0</v>
      </c>
      <c r="J43" s="115">
        <v>0</v>
      </c>
      <c r="K43" s="149"/>
      <c r="L43" s="102">
        <v>870480000</v>
      </c>
      <c r="M43" s="102"/>
      <c r="N43" s="102">
        <v>0</v>
      </c>
      <c r="O43" s="102"/>
      <c r="P43" s="102">
        <v>-635614492</v>
      </c>
      <c r="Q43" s="150"/>
      <c r="R43" s="102">
        <v>234865508</v>
      </c>
      <c r="S43" s="102"/>
      <c r="T43" s="73">
        <v>-3.7278297126745606E-3</v>
      </c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60"/>
      <c r="AN43" s="120"/>
    </row>
    <row r="44" spans="1:41" ht="22.5" customHeight="1" x14ac:dyDescent="0.4">
      <c r="A44" s="7" t="s">
        <v>165</v>
      </c>
      <c r="B44" s="150"/>
      <c r="C44" s="100">
        <v>0</v>
      </c>
      <c r="D44" s="100"/>
      <c r="E44" s="100">
        <v>0</v>
      </c>
      <c r="F44" s="102"/>
      <c r="G44" s="102">
        <v>0</v>
      </c>
      <c r="H44" s="150"/>
      <c r="I44" s="102">
        <v>0</v>
      </c>
      <c r="J44" s="115">
        <v>0</v>
      </c>
      <c r="K44" s="149"/>
      <c r="L44" s="102">
        <v>0</v>
      </c>
      <c r="M44" s="102"/>
      <c r="N44" s="102">
        <v>0</v>
      </c>
      <c r="O44" s="102"/>
      <c r="P44" s="102">
        <v>230049603</v>
      </c>
      <c r="Q44" s="150"/>
      <c r="R44" s="102">
        <v>230049603</v>
      </c>
      <c r="S44" s="102"/>
      <c r="T44" s="73">
        <v>-3.6513907587162045E-3</v>
      </c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60"/>
      <c r="AN44" s="120"/>
    </row>
    <row r="45" spans="1:41" ht="22.5" customHeight="1" x14ac:dyDescent="0.4">
      <c r="A45" s="7" t="s">
        <v>113</v>
      </c>
      <c r="B45" s="150"/>
      <c r="C45" s="100">
        <v>0</v>
      </c>
      <c r="D45" s="100"/>
      <c r="E45" s="100">
        <v>-255868470</v>
      </c>
      <c r="F45" s="102"/>
      <c r="G45" s="102">
        <v>0</v>
      </c>
      <c r="H45" s="150"/>
      <c r="I45" s="102">
        <v>-255868470</v>
      </c>
      <c r="J45" s="115">
        <v>4.0611926933203811E-3</v>
      </c>
      <c r="K45" s="149"/>
      <c r="L45" s="102">
        <v>0</v>
      </c>
      <c r="M45" s="102"/>
      <c r="N45" s="102">
        <v>55926144</v>
      </c>
      <c r="O45" s="102"/>
      <c r="P45" s="102">
        <v>0</v>
      </c>
      <c r="Q45" s="150"/>
      <c r="R45" s="102">
        <v>55926144</v>
      </c>
      <c r="S45" s="102"/>
      <c r="T45" s="73">
        <v>-8.8767032287480926E-4</v>
      </c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60"/>
      <c r="AN45" s="120"/>
    </row>
    <row r="46" spans="1:41" ht="22.5" customHeight="1" x14ac:dyDescent="0.4">
      <c r="A46" s="7" t="s">
        <v>145</v>
      </c>
      <c r="B46" s="150"/>
      <c r="C46" s="100">
        <v>0</v>
      </c>
      <c r="D46" s="100"/>
      <c r="E46" s="100">
        <v>130319955</v>
      </c>
      <c r="F46" s="102"/>
      <c r="G46" s="102">
        <v>0</v>
      </c>
      <c r="H46" s="150"/>
      <c r="I46" s="102">
        <v>130319955</v>
      </c>
      <c r="J46" s="115">
        <v>-2.0684629451993082E-3</v>
      </c>
      <c r="K46" s="149"/>
      <c r="L46" s="102">
        <v>0</v>
      </c>
      <c r="M46" s="102"/>
      <c r="N46" s="102">
        <v>20834428</v>
      </c>
      <c r="O46" s="102"/>
      <c r="P46" s="102">
        <v>0</v>
      </c>
      <c r="Q46" s="150"/>
      <c r="R46" s="102">
        <v>20834428</v>
      </c>
      <c r="S46" s="102"/>
      <c r="T46" s="73">
        <v>-3.3068797715916134E-4</v>
      </c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60"/>
      <c r="AN46" s="120"/>
    </row>
    <row r="47" spans="1:41" ht="22.5" customHeight="1" x14ac:dyDescent="0.4">
      <c r="A47" s="7" t="s">
        <v>166</v>
      </c>
      <c r="B47" s="150"/>
      <c r="C47" s="100">
        <v>0</v>
      </c>
      <c r="D47" s="100"/>
      <c r="E47" s="100">
        <v>66649860</v>
      </c>
      <c r="F47" s="102"/>
      <c r="G47" s="102">
        <v>0</v>
      </c>
      <c r="H47" s="150"/>
      <c r="I47" s="102">
        <v>66649860</v>
      </c>
      <c r="J47" s="115">
        <v>-1.0578791691013211E-3</v>
      </c>
      <c r="K47" s="149"/>
      <c r="L47" s="102">
        <v>0</v>
      </c>
      <c r="M47" s="102"/>
      <c r="N47" s="102">
        <v>-20791455</v>
      </c>
      <c r="O47" s="102"/>
      <c r="P47" s="102">
        <v>0</v>
      </c>
      <c r="Q47" s="150"/>
      <c r="R47" s="102">
        <v>-20791455</v>
      </c>
      <c r="S47" s="102"/>
      <c r="T47" s="73">
        <v>3.3000590158490219E-4</v>
      </c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60"/>
      <c r="AN47" s="120"/>
    </row>
    <row r="48" spans="1:41" ht="22.5" customHeight="1" x14ac:dyDescent="0.4">
      <c r="A48" s="7" t="s">
        <v>218</v>
      </c>
      <c r="B48" s="150"/>
      <c r="C48" s="100">
        <v>0</v>
      </c>
      <c r="D48" s="100"/>
      <c r="E48" s="100">
        <v>0</v>
      </c>
      <c r="F48" s="102"/>
      <c r="G48" s="102">
        <v>0</v>
      </c>
      <c r="H48" s="150"/>
      <c r="I48" s="102">
        <v>0</v>
      </c>
      <c r="J48" s="115">
        <v>0</v>
      </c>
      <c r="K48" s="149"/>
      <c r="L48" s="102">
        <v>0</v>
      </c>
      <c r="M48" s="102"/>
      <c r="N48" s="102">
        <v>0</v>
      </c>
      <c r="O48" s="102"/>
      <c r="P48" s="102">
        <v>-160577721</v>
      </c>
      <c r="Q48" s="150"/>
      <c r="R48" s="102">
        <v>-160577721</v>
      </c>
      <c r="S48" s="102"/>
      <c r="T48" s="73">
        <v>2.5487199233076223E-3</v>
      </c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60"/>
      <c r="AN48" s="120"/>
      <c r="AO48" s="60"/>
    </row>
    <row r="49" spans="1:40" ht="22.5" customHeight="1" x14ac:dyDescent="0.4">
      <c r="A49" s="7" t="s">
        <v>101</v>
      </c>
      <c r="B49" s="150"/>
      <c r="C49" s="100">
        <v>0</v>
      </c>
      <c r="D49" s="100"/>
      <c r="E49" s="100">
        <v>-654084900</v>
      </c>
      <c r="F49" s="102"/>
      <c r="G49" s="102">
        <v>0</v>
      </c>
      <c r="H49" s="150"/>
      <c r="I49" s="102">
        <v>-654084900</v>
      </c>
      <c r="J49" s="115">
        <v>1.0381759099474789E-2</v>
      </c>
      <c r="K49" s="149"/>
      <c r="L49" s="102">
        <v>4286400000</v>
      </c>
      <c r="M49" s="102"/>
      <c r="N49" s="102">
        <v>-3534015903</v>
      </c>
      <c r="O49" s="102"/>
      <c r="P49" s="102">
        <v>-922320834</v>
      </c>
      <c r="Q49" s="150"/>
      <c r="R49" s="102">
        <v>-169936737</v>
      </c>
      <c r="S49" s="102"/>
      <c r="T49" s="73">
        <v>2.6972679933213624E-3</v>
      </c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60"/>
      <c r="AN49" s="120"/>
    </row>
    <row r="50" spans="1:40" ht="22.5" customHeight="1" x14ac:dyDescent="0.4">
      <c r="A50" s="7" t="s">
        <v>141</v>
      </c>
      <c r="B50" s="150"/>
      <c r="C50" s="100">
        <v>0</v>
      </c>
      <c r="D50" s="100"/>
      <c r="E50" s="100">
        <v>0</v>
      </c>
      <c r="F50" s="102"/>
      <c r="G50" s="102">
        <v>0</v>
      </c>
      <c r="H50" s="150"/>
      <c r="I50" s="102">
        <v>0</v>
      </c>
      <c r="J50" s="115">
        <v>0</v>
      </c>
      <c r="K50" s="149"/>
      <c r="L50" s="102">
        <v>0</v>
      </c>
      <c r="M50" s="102"/>
      <c r="N50" s="102">
        <v>0</v>
      </c>
      <c r="O50" s="102"/>
      <c r="P50" s="102">
        <v>-171415375</v>
      </c>
      <c r="Q50" s="150"/>
      <c r="R50" s="102">
        <v>-171415375</v>
      </c>
      <c r="S50" s="102"/>
      <c r="T50" s="73">
        <v>2.7207372149947711E-3</v>
      </c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60"/>
      <c r="AN50" s="120"/>
    </row>
    <row r="51" spans="1:40" ht="22.5" customHeight="1" x14ac:dyDescent="0.4">
      <c r="A51" s="7" t="s">
        <v>220</v>
      </c>
      <c r="B51" s="150"/>
      <c r="C51" s="100">
        <v>0</v>
      </c>
      <c r="D51" s="100"/>
      <c r="E51" s="100">
        <v>0</v>
      </c>
      <c r="F51" s="102"/>
      <c r="G51" s="102">
        <v>0</v>
      </c>
      <c r="H51" s="150"/>
      <c r="I51" s="102">
        <v>0</v>
      </c>
      <c r="J51" s="115">
        <v>0</v>
      </c>
      <c r="K51" s="149"/>
      <c r="L51" s="102">
        <v>0</v>
      </c>
      <c r="M51" s="102"/>
      <c r="N51" s="102">
        <v>0</v>
      </c>
      <c r="O51" s="102"/>
      <c r="P51" s="102">
        <v>-182753969</v>
      </c>
      <c r="Q51" s="150"/>
      <c r="R51" s="102">
        <v>-182753969</v>
      </c>
      <c r="S51" s="102"/>
      <c r="T51" s="73">
        <v>2.9007055209971724E-3</v>
      </c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60"/>
      <c r="AN51" s="120"/>
    </row>
    <row r="52" spans="1:40" ht="22.5" customHeight="1" x14ac:dyDescent="0.4">
      <c r="A52" s="7" t="s">
        <v>129</v>
      </c>
      <c r="B52" s="150"/>
      <c r="C52" s="100">
        <v>0</v>
      </c>
      <c r="D52" s="100"/>
      <c r="E52" s="100">
        <v>141055695</v>
      </c>
      <c r="F52" s="102"/>
      <c r="G52" s="102">
        <v>0</v>
      </c>
      <c r="H52" s="150"/>
      <c r="I52" s="102">
        <v>141055695</v>
      </c>
      <c r="J52" s="115"/>
      <c r="K52" s="149"/>
      <c r="L52" s="102">
        <v>0</v>
      </c>
      <c r="M52" s="102"/>
      <c r="N52" s="102">
        <v>919764576</v>
      </c>
      <c r="O52" s="102"/>
      <c r="P52" s="102">
        <v>-1116292088</v>
      </c>
      <c r="Q52" s="150"/>
      <c r="R52" s="102">
        <v>-196527512</v>
      </c>
      <c r="S52" s="102"/>
      <c r="T52" s="73">
        <v>3.1193217975268054E-3</v>
      </c>
    </row>
    <row r="53" spans="1:40" ht="22.5" customHeight="1" x14ac:dyDescent="0.4">
      <c r="A53" s="7" t="s">
        <v>143</v>
      </c>
      <c r="B53" s="150"/>
      <c r="C53" s="100">
        <v>0</v>
      </c>
      <c r="D53" s="100"/>
      <c r="E53" s="100">
        <v>0</v>
      </c>
      <c r="F53" s="102"/>
      <c r="G53" s="102">
        <v>0</v>
      </c>
      <c r="H53" s="150"/>
      <c r="I53" s="102">
        <v>0</v>
      </c>
      <c r="J53" s="115">
        <v>0</v>
      </c>
      <c r="K53" s="149"/>
      <c r="L53" s="102">
        <v>0</v>
      </c>
      <c r="M53" s="102"/>
      <c r="N53" s="102">
        <v>0</v>
      </c>
      <c r="O53" s="102"/>
      <c r="P53" s="102">
        <v>-245837229</v>
      </c>
      <c r="Q53" s="150"/>
      <c r="R53" s="102">
        <v>-245837229</v>
      </c>
      <c r="S53" s="102"/>
      <c r="T53" s="73">
        <v>3.9019749411130229E-3</v>
      </c>
    </row>
    <row r="54" spans="1:40" ht="22.5" customHeight="1" x14ac:dyDescent="0.4">
      <c r="A54" s="7" t="s">
        <v>128</v>
      </c>
      <c r="B54" s="150"/>
      <c r="C54" s="100">
        <v>0</v>
      </c>
      <c r="D54" s="100"/>
      <c r="E54" s="100">
        <v>0</v>
      </c>
      <c r="F54" s="102"/>
      <c r="G54" s="102">
        <v>0</v>
      </c>
      <c r="H54" s="150"/>
      <c r="I54" s="102">
        <v>0</v>
      </c>
      <c r="J54" s="115">
        <v>0</v>
      </c>
      <c r="K54" s="149"/>
      <c r="L54" s="102">
        <v>176880000</v>
      </c>
      <c r="M54" s="102"/>
      <c r="N54" s="102">
        <v>0</v>
      </c>
      <c r="O54" s="102"/>
      <c r="P54" s="102">
        <v>-481598792</v>
      </c>
      <c r="Q54" s="150"/>
      <c r="R54" s="102">
        <v>-304718792</v>
      </c>
      <c r="S54" s="102"/>
      <c r="T54" s="73">
        <v>4.8365542326798336E-3</v>
      </c>
    </row>
    <row r="55" spans="1:40" ht="22.5" customHeight="1" x14ac:dyDescent="0.4">
      <c r="A55" s="7" t="s">
        <v>167</v>
      </c>
      <c r="B55" s="150"/>
      <c r="C55" s="100">
        <v>0</v>
      </c>
      <c r="D55" s="100"/>
      <c r="E55" s="100">
        <v>151976209</v>
      </c>
      <c r="F55" s="102"/>
      <c r="G55" s="102">
        <v>0</v>
      </c>
      <c r="H55" s="150"/>
      <c r="I55" s="102">
        <v>151976209</v>
      </c>
      <c r="J55" s="115">
        <v>-2.412195099886012E-3</v>
      </c>
      <c r="K55" s="149"/>
      <c r="L55" s="102">
        <v>0</v>
      </c>
      <c r="M55" s="102"/>
      <c r="N55" s="102">
        <v>-320816078</v>
      </c>
      <c r="O55" s="102"/>
      <c r="P55" s="102">
        <v>0</v>
      </c>
      <c r="Q55" s="150"/>
      <c r="R55" s="102">
        <v>-320816078</v>
      </c>
      <c r="S55" s="102"/>
      <c r="T55" s="73">
        <v>5.0920533970961772E-3</v>
      </c>
    </row>
    <row r="56" spans="1:40" ht="22.5" customHeight="1" x14ac:dyDescent="0.4">
      <c r="A56" s="7" t="s">
        <v>136</v>
      </c>
      <c r="B56" s="150"/>
      <c r="C56" s="100">
        <v>0</v>
      </c>
      <c r="D56" s="100"/>
      <c r="E56" s="100">
        <v>0</v>
      </c>
      <c r="F56" s="102"/>
      <c r="G56" s="102">
        <v>0</v>
      </c>
      <c r="H56" s="150"/>
      <c r="I56" s="102">
        <v>0</v>
      </c>
      <c r="J56" s="115">
        <v>0</v>
      </c>
      <c r="K56" s="149"/>
      <c r="L56" s="102">
        <v>0</v>
      </c>
      <c r="M56" s="102"/>
      <c r="N56" s="102">
        <v>0</v>
      </c>
      <c r="O56" s="102"/>
      <c r="P56" s="102">
        <v>-362318329</v>
      </c>
      <c r="Q56" s="150"/>
      <c r="R56" s="102">
        <v>-362318329</v>
      </c>
      <c r="S56" s="102"/>
      <c r="T56" s="73">
        <v>5.7507849653802593E-3</v>
      </c>
    </row>
    <row r="57" spans="1:40" ht="22.5" customHeight="1" x14ac:dyDescent="0.4">
      <c r="A57" s="7" t="s">
        <v>133</v>
      </c>
      <c r="B57" s="150"/>
      <c r="C57" s="100">
        <v>0</v>
      </c>
      <c r="D57" s="100"/>
      <c r="E57" s="100">
        <v>-361436264</v>
      </c>
      <c r="F57" s="102"/>
      <c r="G57" s="102">
        <v>0</v>
      </c>
      <c r="H57" s="150"/>
      <c r="I57" s="102">
        <v>-361436264</v>
      </c>
      <c r="J57" s="115">
        <v>5.7367846630646448E-3</v>
      </c>
      <c r="K57" s="149"/>
      <c r="L57" s="102">
        <v>0</v>
      </c>
      <c r="M57" s="102"/>
      <c r="N57" s="102">
        <v>-502208090</v>
      </c>
      <c r="O57" s="102"/>
      <c r="P57" s="102">
        <v>-186857</v>
      </c>
      <c r="Q57" s="150"/>
      <c r="R57" s="102">
        <v>-502394947</v>
      </c>
      <c r="S57" s="102"/>
      <c r="T57" s="73">
        <v>7.9741075088989276E-3</v>
      </c>
      <c r="W57" s="153"/>
    </row>
    <row r="58" spans="1:40" ht="22.5" customHeight="1" x14ac:dyDescent="0.4">
      <c r="A58" s="7" t="s">
        <v>139</v>
      </c>
      <c r="B58" s="150"/>
      <c r="C58" s="100">
        <v>0</v>
      </c>
      <c r="D58" s="100"/>
      <c r="E58" s="100">
        <v>-48764117</v>
      </c>
      <c r="F58" s="102"/>
      <c r="G58" s="102">
        <v>0</v>
      </c>
      <c r="H58" s="150"/>
      <c r="I58" s="102">
        <v>-48764117</v>
      </c>
      <c r="J58" s="115">
        <v>7.7399327731400504E-4</v>
      </c>
      <c r="K58" s="149"/>
      <c r="L58" s="102">
        <v>0</v>
      </c>
      <c r="M58" s="102"/>
      <c r="N58" s="102">
        <v>-253749910</v>
      </c>
      <c r="O58" s="102"/>
      <c r="P58" s="102">
        <v>-259333499</v>
      </c>
      <c r="Q58" s="150"/>
      <c r="R58" s="102">
        <v>-513083409</v>
      </c>
      <c r="S58" s="102"/>
      <c r="T58" s="73">
        <v>8.1437567969774183E-3</v>
      </c>
    </row>
    <row r="59" spans="1:40" ht="22.5" customHeight="1" x14ac:dyDescent="0.4">
      <c r="A59" s="7" t="s">
        <v>155</v>
      </c>
      <c r="B59" s="150"/>
      <c r="C59" s="100">
        <v>0</v>
      </c>
      <c r="D59" s="100"/>
      <c r="E59" s="100">
        <v>312392155</v>
      </c>
      <c r="F59" s="102"/>
      <c r="G59" s="102">
        <v>0</v>
      </c>
      <c r="H59" s="150"/>
      <c r="I59" s="102">
        <v>312392155</v>
      </c>
      <c r="J59" s="115">
        <v>-4.9583472998318548E-3</v>
      </c>
      <c r="K59" s="149"/>
      <c r="L59" s="102">
        <v>0</v>
      </c>
      <c r="M59" s="102"/>
      <c r="N59" s="102">
        <v>-569593124</v>
      </c>
      <c r="O59" s="102"/>
      <c r="P59" s="102">
        <v>0</v>
      </c>
      <c r="Q59" s="150"/>
      <c r="R59" s="102">
        <v>-569593124</v>
      </c>
      <c r="S59" s="102"/>
      <c r="T59" s="73">
        <v>9.0406896690097445E-3</v>
      </c>
    </row>
    <row r="60" spans="1:40" ht="22.5" customHeight="1" x14ac:dyDescent="0.4">
      <c r="A60" s="7" t="s">
        <v>117</v>
      </c>
      <c r="B60" s="150"/>
      <c r="C60" s="100">
        <v>0</v>
      </c>
      <c r="D60" s="100"/>
      <c r="E60" s="100">
        <v>-767739219</v>
      </c>
      <c r="F60" s="102"/>
      <c r="G60" s="102">
        <v>0</v>
      </c>
      <c r="H60" s="150"/>
      <c r="I60" s="102">
        <v>-767739219</v>
      </c>
      <c r="J60" s="115">
        <v>1.2185701921687716E-2</v>
      </c>
      <c r="K60" s="149"/>
      <c r="L60" s="102">
        <v>0</v>
      </c>
      <c r="M60" s="102"/>
      <c r="N60" s="102">
        <v>-595942146</v>
      </c>
      <c r="O60" s="102"/>
      <c r="P60" s="102">
        <v>-3115</v>
      </c>
      <c r="Q60" s="150"/>
      <c r="R60" s="102">
        <v>-595945261</v>
      </c>
      <c r="S60" s="102"/>
      <c r="T60" s="73">
        <v>9.4589557657968077E-3</v>
      </c>
    </row>
    <row r="61" spans="1:40" ht="22.5" customHeight="1" x14ac:dyDescent="0.4">
      <c r="A61" s="7" t="s">
        <v>102</v>
      </c>
      <c r="B61" s="150"/>
      <c r="C61" s="100">
        <v>0</v>
      </c>
      <c r="D61" s="100"/>
      <c r="E61" s="100">
        <v>72966918</v>
      </c>
      <c r="F61" s="102"/>
      <c r="G61" s="102">
        <v>0</v>
      </c>
      <c r="H61" s="150"/>
      <c r="I61" s="102">
        <v>72966918</v>
      </c>
      <c r="J61" s="115">
        <v>-1.158144707066515E-3</v>
      </c>
      <c r="K61" s="149"/>
      <c r="L61" s="102">
        <v>0</v>
      </c>
      <c r="M61" s="102"/>
      <c r="N61" s="102">
        <v>-625968551</v>
      </c>
      <c r="O61" s="102"/>
      <c r="P61" s="102">
        <v>0</v>
      </c>
      <c r="Q61" s="150"/>
      <c r="R61" s="102">
        <v>-625968551</v>
      </c>
      <c r="S61" s="102"/>
      <c r="T61" s="73">
        <v>9.935491096537007E-3</v>
      </c>
    </row>
    <row r="62" spans="1:40" ht="22.5" customHeight="1" x14ac:dyDescent="0.4">
      <c r="A62" s="7" t="s">
        <v>130</v>
      </c>
      <c r="B62" s="150"/>
      <c r="C62" s="100">
        <v>0</v>
      </c>
      <c r="D62" s="100"/>
      <c r="E62" s="100">
        <v>-471945119</v>
      </c>
      <c r="F62" s="102"/>
      <c r="G62" s="102">
        <v>0</v>
      </c>
      <c r="H62" s="150"/>
      <c r="I62" s="102">
        <v>-471945119</v>
      </c>
      <c r="J62" s="115">
        <v>7.4908020864431542E-3</v>
      </c>
      <c r="K62" s="149"/>
      <c r="L62" s="102">
        <v>0</v>
      </c>
      <c r="M62" s="102"/>
      <c r="N62" s="102">
        <v>-653548883</v>
      </c>
      <c r="O62" s="102"/>
      <c r="P62" s="102">
        <v>0</v>
      </c>
      <c r="Q62" s="150"/>
      <c r="R62" s="102">
        <v>-653548883</v>
      </c>
      <c r="S62" s="102"/>
      <c r="T62" s="73">
        <v>1.0373251336388951E-2</v>
      </c>
    </row>
    <row r="63" spans="1:40" ht="26.25" customHeight="1" x14ac:dyDescent="0.4">
      <c r="A63" s="7" t="s">
        <v>191</v>
      </c>
      <c r="B63" s="150"/>
      <c r="C63" s="100">
        <v>0</v>
      </c>
      <c r="D63" s="100"/>
      <c r="E63" s="100">
        <v>0</v>
      </c>
      <c r="F63" s="102"/>
      <c r="G63" s="102">
        <v>0</v>
      </c>
      <c r="H63" s="150"/>
      <c r="I63" s="102">
        <v>0</v>
      </c>
      <c r="J63" s="115">
        <v>0</v>
      </c>
      <c r="K63" s="149"/>
      <c r="L63" s="102">
        <v>301100571</v>
      </c>
      <c r="M63" s="102"/>
      <c r="N63" s="102">
        <v>0</v>
      </c>
      <c r="O63" s="102"/>
      <c r="P63" s="102">
        <v>-988880991</v>
      </c>
      <c r="Q63" s="150"/>
      <c r="R63" s="102">
        <v>-687780420</v>
      </c>
      <c r="S63" s="102"/>
      <c r="T63" s="73">
        <v>1.0916580758515588E-2</v>
      </c>
    </row>
    <row r="64" spans="1:40" ht="22.5" customHeight="1" x14ac:dyDescent="0.4">
      <c r="A64" s="7" t="s">
        <v>156</v>
      </c>
      <c r="B64" s="150"/>
      <c r="C64" s="100">
        <v>0</v>
      </c>
      <c r="D64" s="100"/>
      <c r="E64" s="100">
        <v>154034012</v>
      </c>
      <c r="F64" s="102"/>
      <c r="G64" s="102">
        <v>0</v>
      </c>
      <c r="H64" s="150"/>
      <c r="I64" s="102">
        <v>154034012</v>
      </c>
      <c r="J64" s="115">
        <v>-2.4448569378525764E-3</v>
      </c>
      <c r="K64" s="149"/>
      <c r="L64" s="102">
        <v>0</v>
      </c>
      <c r="M64" s="102"/>
      <c r="N64" s="102">
        <v>-700346627</v>
      </c>
      <c r="O64" s="102"/>
      <c r="P64" s="102">
        <v>0</v>
      </c>
      <c r="Q64" s="150"/>
      <c r="R64" s="102">
        <v>-700346627</v>
      </c>
      <c r="S64" s="102"/>
      <c r="T64" s="73">
        <v>1.1116033969968922E-2</v>
      </c>
    </row>
    <row r="65" spans="1:26" ht="22.5" customHeight="1" x14ac:dyDescent="0.4">
      <c r="A65" s="7" t="s">
        <v>97</v>
      </c>
      <c r="B65" s="150"/>
      <c r="C65" s="100">
        <v>0</v>
      </c>
      <c r="D65" s="100"/>
      <c r="E65" s="100">
        <v>1867880737</v>
      </c>
      <c r="F65" s="102"/>
      <c r="G65" s="102">
        <v>-8497</v>
      </c>
      <c r="H65" s="150"/>
      <c r="I65" s="102">
        <v>1867872240</v>
      </c>
      <c r="J65" s="115">
        <v>-2.9647221063009339E-2</v>
      </c>
      <c r="K65" s="149"/>
      <c r="L65" s="102">
        <v>2111706800</v>
      </c>
      <c r="M65" s="102"/>
      <c r="N65" s="102">
        <v>-2595045899</v>
      </c>
      <c r="O65" s="102"/>
      <c r="P65" s="102">
        <v>-260572884</v>
      </c>
      <c r="Q65" s="150"/>
      <c r="R65" s="102">
        <v>-743911983</v>
      </c>
      <c r="S65" s="102"/>
      <c r="T65" s="73">
        <v>1.1807511530565197E-2</v>
      </c>
    </row>
    <row r="66" spans="1:26" ht="22.5" customHeight="1" x14ac:dyDescent="0.4">
      <c r="A66" s="7" t="s">
        <v>114</v>
      </c>
      <c r="B66" s="150"/>
      <c r="C66" s="100">
        <v>0</v>
      </c>
      <c r="D66" s="100"/>
      <c r="E66" s="100">
        <v>-729024023</v>
      </c>
      <c r="F66" s="102"/>
      <c r="G66" s="102">
        <v>0</v>
      </c>
      <c r="H66" s="150"/>
      <c r="I66" s="102">
        <v>-729024023</v>
      </c>
      <c r="J66" s="115">
        <v>1.1571207016881092E-2</v>
      </c>
      <c r="K66" s="149"/>
      <c r="L66" s="102">
        <v>0</v>
      </c>
      <c r="M66" s="102"/>
      <c r="N66" s="102">
        <v>-755386836</v>
      </c>
      <c r="O66" s="102"/>
      <c r="P66" s="102">
        <v>0</v>
      </c>
      <c r="Q66" s="150"/>
      <c r="R66" s="102">
        <v>-755386836</v>
      </c>
      <c r="S66" s="102"/>
      <c r="T66" s="73">
        <v>1.1989642565157015E-2</v>
      </c>
    </row>
    <row r="67" spans="1:26" ht="22.5" customHeight="1" x14ac:dyDescent="0.4">
      <c r="A67" s="7" t="s">
        <v>154</v>
      </c>
      <c r="B67" s="150"/>
      <c r="C67" s="100">
        <v>0</v>
      </c>
      <c r="D67" s="100"/>
      <c r="E67" s="100">
        <v>259566336</v>
      </c>
      <c r="F67" s="102"/>
      <c r="G67" s="102">
        <v>0</v>
      </c>
      <c r="H67" s="150"/>
      <c r="I67" s="102">
        <v>259566336</v>
      </c>
      <c r="J67" s="115">
        <v>-4.1198859210560138E-3</v>
      </c>
      <c r="K67" s="149"/>
      <c r="L67" s="102">
        <v>0</v>
      </c>
      <c r="M67" s="102"/>
      <c r="N67" s="102">
        <v>-821069744</v>
      </c>
      <c r="O67" s="102"/>
      <c r="P67" s="102">
        <v>0</v>
      </c>
      <c r="Q67" s="150"/>
      <c r="R67" s="102">
        <v>-821069744</v>
      </c>
      <c r="S67" s="102"/>
      <c r="T67" s="73">
        <v>1.3032174089442265E-2</v>
      </c>
    </row>
    <row r="68" spans="1:26" ht="22.5" customHeight="1" x14ac:dyDescent="0.4">
      <c r="A68" s="7" t="s">
        <v>115</v>
      </c>
      <c r="B68" s="150"/>
      <c r="C68" s="100">
        <v>0</v>
      </c>
      <c r="D68" s="100"/>
      <c r="E68" s="100">
        <v>0</v>
      </c>
      <c r="F68" s="102"/>
      <c r="G68" s="102">
        <v>0</v>
      </c>
      <c r="H68" s="150"/>
      <c r="I68" s="102">
        <v>0</v>
      </c>
      <c r="J68" s="115">
        <v>0</v>
      </c>
      <c r="K68" s="149"/>
      <c r="L68" s="102">
        <v>0</v>
      </c>
      <c r="M68" s="102"/>
      <c r="N68" s="102">
        <v>0</v>
      </c>
      <c r="O68" s="102"/>
      <c r="P68" s="102">
        <v>-895228001</v>
      </c>
      <c r="Q68" s="150"/>
      <c r="R68" s="102">
        <v>-895228001</v>
      </c>
      <c r="S68" s="102"/>
      <c r="T68" s="73">
        <v>3.2812316522530027E-2</v>
      </c>
      <c r="X68" s="120"/>
      <c r="Z68" s="60"/>
    </row>
    <row r="69" spans="1:26" ht="22.5" customHeight="1" x14ac:dyDescent="0.4">
      <c r="A69" s="7" t="s">
        <v>150</v>
      </c>
      <c r="B69" s="150"/>
      <c r="C69" s="100">
        <v>0</v>
      </c>
      <c r="D69" s="100"/>
      <c r="E69" s="100">
        <v>-570437422</v>
      </c>
      <c r="F69" s="102"/>
      <c r="G69" s="102">
        <v>0</v>
      </c>
      <c r="H69" s="150"/>
      <c r="I69" s="102">
        <v>-570437422</v>
      </c>
      <c r="J69" s="115">
        <v>9.0540905263665934E-3</v>
      </c>
      <c r="K69" s="149"/>
      <c r="L69" s="102">
        <v>0</v>
      </c>
      <c r="M69" s="102"/>
      <c r="N69" s="102">
        <v>-896117947</v>
      </c>
      <c r="O69" s="102"/>
      <c r="P69" s="102">
        <v>0</v>
      </c>
      <c r="Q69" s="150"/>
      <c r="R69" s="102">
        <v>-896117947</v>
      </c>
      <c r="S69" s="102"/>
      <c r="T69" s="73">
        <v>1.4223353345215455E-2</v>
      </c>
      <c r="X69" s="60"/>
    </row>
    <row r="70" spans="1:26" ht="22.5" customHeight="1" x14ac:dyDescent="0.4">
      <c r="A70" s="7" t="s">
        <v>159</v>
      </c>
      <c r="B70" s="150"/>
      <c r="C70" s="100">
        <v>0</v>
      </c>
      <c r="D70" s="100"/>
      <c r="E70" s="100">
        <v>14869437</v>
      </c>
      <c r="F70" s="102"/>
      <c r="G70" s="102">
        <v>0</v>
      </c>
      <c r="H70" s="150"/>
      <c r="I70" s="102">
        <v>14869437</v>
      </c>
      <c r="J70" s="115">
        <v>-2.3601051312882642E-4</v>
      </c>
      <c r="K70" s="149"/>
      <c r="L70" s="102">
        <v>195450000</v>
      </c>
      <c r="M70" s="102"/>
      <c r="N70" s="102">
        <v>-1116778327</v>
      </c>
      <c r="O70" s="102"/>
      <c r="P70" s="102">
        <v>0</v>
      </c>
      <c r="Q70" s="150"/>
      <c r="R70" s="102">
        <v>-921328327</v>
      </c>
      <c r="S70" s="102"/>
      <c r="T70" s="73">
        <v>1.4623497259203099E-2</v>
      </c>
    </row>
    <row r="71" spans="1:26" ht="22.5" customHeight="1" x14ac:dyDescent="0.4">
      <c r="A71" s="7" t="s">
        <v>153</v>
      </c>
      <c r="B71" s="150"/>
      <c r="C71" s="100">
        <v>0</v>
      </c>
      <c r="D71" s="100"/>
      <c r="E71" s="100">
        <v>52485840</v>
      </c>
      <c r="F71" s="102"/>
      <c r="G71" s="102">
        <v>0</v>
      </c>
      <c r="H71" s="150"/>
      <c r="I71" s="102">
        <v>52485840</v>
      </c>
      <c r="J71" s="115">
        <v>-8.3306516786059101E-4</v>
      </c>
      <c r="K71" s="149"/>
      <c r="L71" s="102">
        <v>0</v>
      </c>
      <c r="M71" s="102"/>
      <c r="N71" s="102">
        <v>-1025621809</v>
      </c>
      <c r="O71" s="102"/>
      <c r="P71" s="102">
        <v>103319193</v>
      </c>
      <c r="Q71" s="150"/>
      <c r="R71" s="102">
        <v>-922302616</v>
      </c>
      <c r="S71" s="102"/>
      <c r="T71" s="73">
        <v>1.4638961358269243E-2</v>
      </c>
    </row>
    <row r="72" spans="1:26" ht="22.5" customHeight="1" x14ac:dyDescent="0.4">
      <c r="A72" s="7" t="s">
        <v>148</v>
      </c>
      <c r="B72" s="150"/>
      <c r="C72" s="100">
        <v>0</v>
      </c>
      <c r="D72" s="100"/>
      <c r="E72" s="100">
        <v>0</v>
      </c>
      <c r="F72" s="102"/>
      <c r="G72" s="102">
        <v>0</v>
      </c>
      <c r="H72" s="150"/>
      <c r="I72" s="102">
        <v>0</v>
      </c>
      <c r="J72" s="115">
        <v>0</v>
      </c>
      <c r="K72" s="149"/>
      <c r="L72" s="102">
        <v>0</v>
      </c>
      <c r="M72" s="102"/>
      <c r="N72" s="102">
        <v>0</v>
      </c>
      <c r="O72" s="102"/>
      <c r="P72" s="102">
        <v>-931300208</v>
      </c>
      <c r="Q72" s="150"/>
      <c r="R72" s="102">
        <v>-931300208</v>
      </c>
      <c r="S72" s="102"/>
      <c r="T72" s="73">
        <v>1.03281231652253</v>
      </c>
    </row>
    <row r="73" spans="1:26" ht="22.5" customHeight="1" x14ac:dyDescent="0.4">
      <c r="A73" s="7" t="s">
        <v>149</v>
      </c>
      <c r="B73" s="150"/>
      <c r="C73" s="100">
        <v>0</v>
      </c>
      <c r="D73" s="100"/>
      <c r="E73" s="100">
        <v>0</v>
      </c>
      <c r="F73" s="102"/>
      <c r="G73" s="102">
        <v>0</v>
      </c>
      <c r="H73" s="150"/>
      <c r="I73" s="102">
        <v>0</v>
      </c>
      <c r="J73" s="115">
        <v>0</v>
      </c>
      <c r="K73" s="149"/>
      <c r="L73" s="102">
        <v>0</v>
      </c>
      <c r="M73" s="102"/>
      <c r="N73" s="102">
        <v>0</v>
      </c>
      <c r="O73" s="102"/>
      <c r="P73" s="102">
        <v>-951044247</v>
      </c>
      <c r="Q73" s="150"/>
      <c r="R73" s="102">
        <v>-951044247</v>
      </c>
      <c r="S73" s="102"/>
      <c r="T73" s="73">
        <v>1.509515395523639E-2</v>
      </c>
    </row>
    <row r="74" spans="1:26" ht="22.5" customHeight="1" x14ac:dyDescent="0.4">
      <c r="A74" s="7" t="s">
        <v>211</v>
      </c>
      <c r="B74" s="150"/>
      <c r="C74" s="100">
        <v>0</v>
      </c>
      <c r="D74" s="100"/>
      <c r="E74" s="100">
        <v>0</v>
      </c>
      <c r="F74" s="102"/>
      <c r="G74" s="102">
        <v>0</v>
      </c>
      <c r="H74" s="150"/>
      <c r="I74" s="102">
        <v>0</v>
      </c>
      <c r="J74" s="115">
        <v>0</v>
      </c>
      <c r="K74" s="149"/>
      <c r="L74" s="102">
        <v>0</v>
      </c>
      <c r="M74" s="102"/>
      <c r="N74" s="102">
        <v>0</v>
      </c>
      <c r="O74" s="102"/>
      <c r="P74" s="102">
        <v>-976017450</v>
      </c>
      <c r="Q74" s="150"/>
      <c r="R74" s="102">
        <v>-976017450</v>
      </c>
      <c r="S74" s="102"/>
      <c r="T74" s="73">
        <v>1.549153335107366E-2</v>
      </c>
    </row>
    <row r="75" spans="1:26" ht="22.5" customHeight="1" x14ac:dyDescent="0.4">
      <c r="A75" s="7" t="s">
        <v>147</v>
      </c>
      <c r="B75" s="150"/>
      <c r="C75" s="100">
        <v>0</v>
      </c>
      <c r="D75" s="100"/>
      <c r="E75" s="100">
        <v>0</v>
      </c>
      <c r="F75" s="102"/>
      <c r="G75" s="102">
        <v>0</v>
      </c>
      <c r="H75" s="150"/>
      <c r="I75" s="102">
        <v>0</v>
      </c>
      <c r="J75" s="115">
        <v>0</v>
      </c>
      <c r="K75" s="149"/>
      <c r="L75" s="102">
        <v>0</v>
      </c>
      <c r="M75" s="102"/>
      <c r="N75" s="102">
        <v>0</v>
      </c>
      <c r="O75" s="102"/>
      <c r="P75" s="102">
        <v>-1056670136</v>
      </c>
      <c r="Q75" s="150"/>
      <c r="R75" s="102">
        <v>-1056670136</v>
      </c>
      <c r="S75" s="102"/>
      <c r="T75" s="73">
        <v>1.6771668019795689E-2</v>
      </c>
    </row>
    <row r="76" spans="1:26" ht="22.5" customHeight="1" x14ac:dyDescent="0.4">
      <c r="A76" s="7" t="s">
        <v>157</v>
      </c>
      <c r="B76" s="150"/>
      <c r="C76" s="100">
        <v>0</v>
      </c>
      <c r="D76" s="100"/>
      <c r="E76" s="100">
        <v>140526861</v>
      </c>
      <c r="F76" s="102"/>
      <c r="G76" s="102">
        <v>0</v>
      </c>
      <c r="H76" s="150"/>
      <c r="I76" s="102">
        <v>140526861</v>
      </c>
      <c r="J76" s="115">
        <v>-2.2304688854724803E-3</v>
      </c>
      <c r="K76" s="149"/>
      <c r="L76" s="102">
        <v>0</v>
      </c>
      <c r="M76" s="102"/>
      <c r="N76" s="102">
        <v>-1074740112</v>
      </c>
      <c r="O76" s="102"/>
      <c r="P76" s="102">
        <v>0</v>
      </c>
      <c r="Q76" s="150"/>
      <c r="R76" s="102">
        <v>-1074740112</v>
      </c>
      <c r="S76" s="102"/>
      <c r="T76" s="73">
        <v>1.7058478092563448E-2</v>
      </c>
    </row>
    <row r="77" spans="1:26" ht="22.5" customHeight="1" x14ac:dyDescent="0.4">
      <c r="A77" s="7" t="s">
        <v>151</v>
      </c>
      <c r="B77" s="150"/>
      <c r="C77" s="100">
        <v>0</v>
      </c>
      <c r="D77" s="100"/>
      <c r="E77" s="100">
        <v>0</v>
      </c>
      <c r="F77" s="102"/>
      <c r="G77" s="102">
        <v>0</v>
      </c>
      <c r="H77" s="150"/>
      <c r="I77" s="102">
        <v>0</v>
      </c>
      <c r="J77" s="115">
        <v>0</v>
      </c>
      <c r="K77" s="149"/>
      <c r="L77" s="102">
        <v>0</v>
      </c>
      <c r="M77" s="102"/>
      <c r="N77" s="102">
        <v>0</v>
      </c>
      <c r="O77" s="102"/>
      <c r="P77" s="102">
        <v>-1139510759</v>
      </c>
      <c r="Q77" s="150"/>
      <c r="R77" s="102">
        <v>-1139510759</v>
      </c>
      <c r="S77" s="102"/>
      <c r="T77" s="73">
        <v>1.8086530037916597E-2</v>
      </c>
    </row>
    <row r="78" spans="1:26" ht="22.5" customHeight="1" x14ac:dyDescent="0.4">
      <c r="A78" s="7" t="s">
        <v>158</v>
      </c>
      <c r="B78" s="150"/>
      <c r="C78" s="100">
        <v>0</v>
      </c>
      <c r="D78" s="100"/>
      <c r="E78" s="100">
        <v>0</v>
      </c>
      <c r="F78" s="102"/>
      <c r="G78" s="102">
        <v>0</v>
      </c>
      <c r="H78" s="150"/>
      <c r="I78" s="102">
        <v>0</v>
      </c>
      <c r="J78" s="115">
        <v>0</v>
      </c>
      <c r="K78" s="149"/>
      <c r="L78" s="102">
        <v>0</v>
      </c>
      <c r="M78" s="102"/>
      <c r="N78" s="102">
        <v>0</v>
      </c>
      <c r="O78" s="102"/>
      <c r="P78" s="102">
        <v>-1292540538</v>
      </c>
      <c r="Q78" s="150"/>
      <c r="R78" s="102">
        <v>-1292540538</v>
      </c>
      <c r="S78" s="102"/>
      <c r="T78" s="73">
        <v>2.051544759987815E-2</v>
      </c>
    </row>
    <row r="79" spans="1:26" ht="22.5" customHeight="1" x14ac:dyDescent="0.4">
      <c r="A79" s="7" t="s">
        <v>142</v>
      </c>
      <c r="B79" s="150"/>
      <c r="C79" s="100">
        <v>0</v>
      </c>
      <c r="D79" s="100"/>
      <c r="E79" s="100">
        <v>34791750</v>
      </c>
      <c r="F79" s="102"/>
      <c r="G79" s="102">
        <v>0</v>
      </c>
      <c r="H79" s="150"/>
      <c r="I79" s="102">
        <v>34791750</v>
      </c>
      <c r="J79" s="115">
        <v>-5.5222122869546749E-4</v>
      </c>
      <c r="K79" s="149"/>
      <c r="L79" s="102">
        <v>0</v>
      </c>
      <c r="M79" s="102"/>
      <c r="N79" s="102">
        <v>-1325982452</v>
      </c>
      <c r="O79" s="102"/>
      <c r="P79" s="102">
        <v>0</v>
      </c>
      <c r="Q79" s="150"/>
      <c r="R79" s="102">
        <v>-1325982452</v>
      </c>
      <c r="S79" s="102"/>
      <c r="T79" s="73">
        <v>2.1046243976576881E-2</v>
      </c>
    </row>
    <row r="80" spans="1:26" ht="22.5" customHeight="1" x14ac:dyDescent="0.4">
      <c r="A80" s="7" t="s">
        <v>144</v>
      </c>
      <c r="B80" s="150"/>
      <c r="C80" s="100">
        <v>0</v>
      </c>
      <c r="D80" s="100"/>
      <c r="E80" s="100">
        <v>-298513215</v>
      </c>
      <c r="F80" s="102"/>
      <c r="G80" s="102">
        <v>0</v>
      </c>
      <c r="H80" s="150"/>
      <c r="I80" s="102">
        <v>-298513215</v>
      </c>
      <c r="J80" s="115">
        <v>4.7380581422071114E-3</v>
      </c>
      <c r="K80" s="149"/>
      <c r="L80" s="102">
        <v>0</v>
      </c>
      <c r="M80" s="102"/>
      <c r="N80" s="102">
        <v>-1352100915</v>
      </c>
      <c r="O80" s="102"/>
      <c r="P80" s="102">
        <v>0</v>
      </c>
      <c r="Q80" s="150"/>
      <c r="R80" s="102">
        <v>-1352100915</v>
      </c>
      <c r="S80" s="102"/>
      <c r="T80" s="73">
        <v>2.146080115549134E-2</v>
      </c>
    </row>
    <row r="81" spans="1:20" ht="22.5" customHeight="1" x14ac:dyDescent="0.4">
      <c r="A81" s="7" t="s">
        <v>215</v>
      </c>
      <c r="B81" s="150"/>
      <c r="C81" s="100">
        <v>0</v>
      </c>
      <c r="D81" s="100"/>
      <c r="E81" s="100">
        <v>0</v>
      </c>
      <c r="F81" s="102"/>
      <c r="G81" s="102">
        <v>0</v>
      </c>
      <c r="H81" s="150"/>
      <c r="I81" s="102">
        <v>0</v>
      </c>
      <c r="J81" s="115">
        <v>0</v>
      </c>
      <c r="K81" s="149"/>
      <c r="L81" s="102">
        <v>0</v>
      </c>
      <c r="M81" s="102"/>
      <c r="N81" s="102">
        <v>0</v>
      </c>
      <c r="O81" s="102"/>
      <c r="P81" s="102">
        <v>-1446095549</v>
      </c>
      <c r="Q81" s="150"/>
      <c r="R81" s="102">
        <v>-1446095549</v>
      </c>
      <c r="S81" s="102"/>
      <c r="T81" s="73">
        <v>2.2952701743368085E-2</v>
      </c>
    </row>
    <row r="82" spans="1:20" ht="22.5" customHeight="1" x14ac:dyDescent="0.4">
      <c r="A82" s="7" t="s">
        <v>124</v>
      </c>
      <c r="B82" s="150"/>
      <c r="C82" s="100">
        <v>0</v>
      </c>
      <c r="D82" s="100"/>
      <c r="E82" s="100">
        <v>-953582226</v>
      </c>
      <c r="F82" s="102"/>
      <c r="G82" s="102">
        <v>-3604</v>
      </c>
      <c r="H82" s="150"/>
      <c r="I82" s="102">
        <v>-953585830</v>
      </c>
      <c r="J82" s="115">
        <v>1.513549444075642E-2</v>
      </c>
      <c r="K82" s="149"/>
      <c r="L82" s="102">
        <v>0</v>
      </c>
      <c r="M82" s="102"/>
      <c r="N82" s="102">
        <v>-1470080765</v>
      </c>
      <c r="O82" s="102"/>
      <c r="P82" s="102">
        <v>-3604</v>
      </c>
      <c r="Q82" s="150"/>
      <c r="R82" s="102">
        <v>-1470084369</v>
      </c>
      <c r="S82" s="102"/>
      <c r="T82" s="73">
        <v>2.3333456826264302E-2</v>
      </c>
    </row>
    <row r="83" spans="1:20" ht="22.5" customHeight="1" x14ac:dyDescent="0.4">
      <c r="A83" s="7" t="s">
        <v>119</v>
      </c>
      <c r="B83" s="150"/>
      <c r="C83" s="100">
        <v>0</v>
      </c>
      <c r="D83" s="100"/>
      <c r="E83" s="100">
        <v>8328151</v>
      </c>
      <c r="F83" s="102"/>
      <c r="G83" s="102">
        <v>0</v>
      </c>
      <c r="H83" s="150"/>
      <c r="I83" s="102">
        <v>8328151</v>
      </c>
      <c r="J83" s="115">
        <v>-1.321859859875225E-4</v>
      </c>
      <c r="K83" s="149"/>
      <c r="L83" s="102">
        <v>0</v>
      </c>
      <c r="M83" s="102"/>
      <c r="N83" s="102">
        <v>-827806190</v>
      </c>
      <c r="O83" s="102"/>
      <c r="P83" s="102">
        <v>-687197713</v>
      </c>
      <c r="Q83" s="150"/>
      <c r="R83" s="102">
        <v>-1515003903</v>
      </c>
      <c r="S83" s="102"/>
      <c r="T83" s="73">
        <v>2.4046428155901581E-2</v>
      </c>
    </row>
    <row r="84" spans="1:20" ht="22.5" customHeight="1" x14ac:dyDescent="0.4">
      <c r="A84" s="7" t="s">
        <v>122</v>
      </c>
      <c r="B84" s="150"/>
      <c r="C84" s="100">
        <v>0</v>
      </c>
      <c r="D84" s="100"/>
      <c r="E84" s="100">
        <v>0</v>
      </c>
      <c r="F84" s="102"/>
      <c r="G84" s="102">
        <v>0</v>
      </c>
      <c r="H84" s="150"/>
      <c r="I84" s="102">
        <v>0</v>
      </c>
      <c r="J84" s="115">
        <v>0</v>
      </c>
      <c r="K84" s="149"/>
      <c r="L84" s="102">
        <v>0</v>
      </c>
      <c r="M84" s="102"/>
      <c r="N84" s="102">
        <v>0</v>
      </c>
      <c r="O84" s="102"/>
      <c r="P84" s="102">
        <v>-1592620902</v>
      </c>
      <c r="Q84" s="150"/>
      <c r="R84" s="102">
        <v>-1592620902</v>
      </c>
      <c r="S84" s="102"/>
      <c r="T84" s="73">
        <v>2.5278379827071755E-2</v>
      </c>
    </row>
    <row r="85" spans="1:20" ht="22.5" customHeight="1" x14ac:dyDescent="0.4">
      <c r="A85" s="7" t="s">
        <v>125</v>
      </c>
      <c r="B85" s="150"/>
      <c r="C85" s="100">
        <v>0</v>
      </c>
      <c r="D85" s="100"/>
      <c r="E85" s="100">
        <v>-772033903</v>
      </c>
      <c r="F85" s="102"/>
      <c r="G85" s="102">
        <v>0</v>
      </c>
      <c r="H85" s="150"/>
      <c r="I85" s="102">
        <v>-772033903</v>
      </c>
      <c r="J85" s="115">
        <v>1.2253867957467428E-2</v>
      </c>
      <c r="K85" s="149"/>
      <c r="L85" s="102">
        <v>0</v>
      </c>
      <c r="M85" s="102"/>
      <c r="N85" s="102">
        <v>-1633236314</v>
      </c>
      <c r="O85" s="102"/>
      <c r="P85" s="102">
        <v>0</v>
      </c>
      <c r="Q85" s="150"/>
      <c r="R85" s="102">
        <v>-1633236314</v>
      </c>
      <c r="S85" s="102"/>
      <c r="T85" s="73">
        <v>2.5923035319210339E-2</v>
      </c>
    </row>
    <row r="86" spans="1:20" ht="22.5" customHeight="1" x14ac:dyDescent="0.4">
      <c r="A86" s="7" t="s">
        <v>162</v>
      </c>
      <c r="B86" s="150"/>
      <c r="C86" s="100">
        <v>0</v>
      </c>
      <c r="D86" s="100"/>
      <c r="E86" s="100">
        <v>-363492275</v>
      </c>
      <c r="F86" s="102"/>
      <c r="G86" s="102">
        <v>0</v>
      </c>
      <c r="H86" s="150"/>
      <c r="I86" s="102">
        <v>-363492275</v>
      </c>
      <c r="J86" s="115">
        <v>5.7694180580686732E-3</v>
      </c>
      <c r="K86" s="149"/>
      <c r="L86" s="102">
        <v>0</v>
      </c>
      <c r="M86" s="102"/>
      <c r="N86" s="102">
        <v>-1747509444</v>
      </c>
      <c r="O86" s="102"/>
      <c r="P86" s="102">
        <v>0</v>
      </c>
      <c r="Q86" s="150"/>
      <c r="R86" s="102">
        <v>-1747509444</v>
      </c>
      <c r="S86" s="102"/>
      <c r="T86" s="73">
        <v>2.7736800026518162E-2</v>
      </c>
    </row>
    <row r="87" spans="1:20" ht="22.5" customHeight="1" x14ac:dyDescent="0.4">
      <c r="A87" s="7" t="s">
        <v>163</v>
      </c>
      <c r="B87" s="150"/>
      <c r="C87" s="100">
        <v>0</v>
      </c>
      <c r="D87" s="100"/>
      <c r="E87" s="100">
        <v>0</v>
      </c>
      <c r="F87" s="102"/>
      <c r="G87" s="102">
        <v>0</v>
      </c>
      <c r="H87" s="150"/>
      <c r="I87" s="102">
        <v>0</v>
      </c>
      <c r="J87" s="115">
        <v>0</v>
      </c>
      <c r="K87" s="149"/>
      <c r="L87" s="102">
        <v>0</v>
      </c>
      <c r="M87" s="102"/>
      <c r="N87" s="102">
        <v>0</v>
      </c>
      <c r="O87" s="102"/>
      <c r="P87" s="102">
        <v>-1825335821</v>
      </c>
      <c r="Q87" s="150"/>
      <c r="R87" s="102">
        <v>-1825335821</v>
      </c>
      <c r="S87" s="102"/>
      <c r="T87" s="73">
        <v>2.8972074984859052E-2</v>
      </c>
    </row>
    <row r="88" spans="1:20" ht="22.5" customHeight="1" x14ac:dyDescent="0.4">
      <c r="A88" s="7" t="s">
        <v>160</v>
      </c>
      <c r="B88" s="150"/>
      <c r="C88" s="100">
        <v>0</v>
      </c>
      <c r="D88" s="100"/>
      <c r="E88" s="100">
        <v>0</v>
      </c>
      <c r="F88" s="102"/>
      <c r="G88" s="102">
        <v>0</v>
      </c>
      <c r="H88" s="150"/>
      <c r="I88" s="102">
        <v>0</v>
      </c>
      <c r="J88" s="115">
        <v>0</v>
      </c>
      <c r="K88" s="149"/>
      <c r="L88" s="102">
        <v>0</v>
      </c>
      <c r="M88" s="102"/>
      <c r="N88" s="102">
        <v>0</v>
      </c>
      <c r="O88" s="102"/>
      <c r="P88" s="102">
        <v>-1840785981</v>
      </c>
      <c r="Q88" s="150"/>
      <c r="R88" s="102">
        <v>-1840785981</v>
      </c>
      <c r="S88" s="102"/>
      <c r="T88" s="73">
        <v>2.9217302843151365E-2</v>
      </c>
    </row>
    <row r="89" spans="1:20" ht="22.5" customHeight="1" x14ac:dyDescent="0.4">
      <c r="A89" s="7" t="s">
        <v>127</v>
      </c>
      <c r="B89" s="150"/>
      <c r="C89" s="100">
        <v>0</v>
      </c>
      <c r="D89" s="100"/>
      <c r="E89" s="100">
        <v>0</v>
      </c>
      <c r="F89" s="102"/>
      <c r="G89" s="102">
        <v>0</v>
      </c>
      <c r="H89" s="150"/>
      <c r="I89" s="102">
        <v>0</v>
      </c>
      <c r="J89" s="115">
        <v>0</v>
      </c>
      <c r="K89" s="149"/>
      <c r="L89" s="102">
        <v>398620183</v>
      </c>
      <c r="M89" s="102"/>
      <c r="N89" s="102">
        <v>0</v>
      </c>
      <c r="O89" s="102"/>
      <c r="P89" s="102">
        <v>-2429199422</v>
      </c>
      <c r="Q89" s="150"/>
      <c r="R89" s="102">
        <v>-2030579239</v>
      </c>
      <c r="S89" s="102"/>
      <c r="T89" s="73">
        <v>3.2229737288986246E-2</v>
      </c>
    </row>
    <row r="90" spans="1:20" ht="22.5" customHeight="1" x14ac:dyDescent="0.4">
      <c r="A90" s="7" t="s">
        <v>161</v>
      </c>
      <c r="B90" s="150"/>
      <c r="C90" s="100">
        <v>0</v>
      </c>
      <c r="D90" s="100"/>
      <c r="E90" s="100">
        <v>-747207504</v>
      </c>
      <c r="F90" s="102"/>
      <c r="G90" s="102">
        <v>0</v>
      </c>
      <c r="H90" s="150"/>
      <c r="I90" s="102">
        <v>-747207504</v>
      </c>
      <c r="J90" s="115">
        <v>1.1859818662451685E-2</v>
      </c>
      <c r="K90" s="149"/>
      <c r="L90" s="102">
        <v>0</v>
      </c>
      <c r="M90" s="102"/>
      <c r="N90" s="102">
        <v>-2402038760</v>
      </c>
      <c r="O90" s="102"/>
      <c r="P90" s="102">
        <v>0</v>
      </c>
      <c r="Q90" s="150"/>
      <c r="R90" s="102">
        <v>-2402038760</v>
      </c>
      <c r="S90" s="102"/>
      <c r="T90" s="73">
        <v>3.8125612980701953E-2</v>
      </c>
    </row>
    <row r="91" spans="1:20" ht="22.5" customHeight="1" x14ac:dyDescent="0.4">
      <c r="A91" s="7" t="s">
        <v>164</v>
      </c>
      <c r="B91" s="150"/>
      <c r="C91" s="100">
        <v>0</v>
      </c>
      <c r="D91" s="100"/>
      <c r="E91" s="100">
        <v>0</v>
      </c>
      <c r="F91" s="102"/>
      <c r="G91" s="102">
        <v>0</v>
      </c>
      <c r="H91" s="150"/>
      <c r="I91" s="102">
        <v>0</v>
      </c>
      <c r="J91" s="115">
        <v>0</v>
      </c>
      <c r="K91" s="149"/>
      <c r="L91" s="102">
        <v>0</v>
      </c>
      <c r="M91" s="102"/>
      <c r="N91" s="102">
        <v>0</v>
      </c>
      <c r="O91" s="102"/>
      <c r="P91" s="102">
        <v>-2413757903</v>
      </c>
      <c r="Q91" s="150"/>
      <c r="R91" s="102">
        <v>-2413757903</v>
      </c>
      <c r="S91" s="102"/>
      <c r="T91" s="73">
        <v>3.8311621432323903E-2</v>
      </c>
    </row>
    <row r="92" spans="1:20" ht="22.5" customHeight="1" x14ac:dyDescent="0.4">
      <c r="A92" s="7" t="s">
        <v>214</v>
      </c>
      <c r="B92" s="150"/>
      <c r="C92" s="100">
        <v>0</v>
      </c>
      <c r="D92" s="100"/>
      <c r="E92" s="100">
        <v>0</v>
      </c>
      <c r="F92" s="102"/>
      <c r="G92" s="102">
        <v>0</v>
      </c>
      <c r="H92" s="150"/>
      <c r="I92" s="102">
        <v>0</v>
      </c>
      <c r="J92" s="115">
        <v>0</v>
      </c>
      <c r="K92" s="149"/>
      <c r="L92" s="102">
        <v>0</v>
      </c>
      <c r="M92" s="102"/>
      <c r="N92" s="102">
        <v>0</v>
      </c>
      <c r="O92" s="102"/>
      <c r="P92" s="102">
        <v>-3011175285</v>
      </c>
      <c r="Q92" s="150"/>
      <c r="R92" s="102">
        <v>-3011175285</v>
      </c>
      <c r="S92" s="102"/>
      <c r="T92" s="73">
        <v>4.7793942980738954E-2</v>
      </c>
    </row>
    <row r="93" spans="1:20" ht="22.5" customHeight="1" x14ac:dyDescent="0.4">
      <c r="A93" s="7" t="s">
        <v>126</v>
      </c>
      <c r="B93" s="150"/>
      <c r="C93" s="100">
        <v>0</v>
      </c>
      <c r="D93" s="100"/>
      <c r="E93" s="100">
        <v>-989477370</v>
      </c>
      <c r="F93" s="102"/>
      <c r="G93" s="102">
        <v>0</v>
      </c>
      <c r="H93" s="150"/>
      <c r="I93" s="102">
        <v>-989477370</v>
      </c>
      <c r="J93" s="115">
        <v>1.5705171744099095E-2</v>
      </c>
      <c r="K93" s="149"/>
      <c r="L93" s="102">
        <v>8400000</v>
      </c>
      <c r="M93" s="102"/>
      <c r="N93" s="102">
        <v>-3181357620</v>
      </c>
      <c r="O93" s="102"/>
      <c r="P93" s="102">
        <v>0</v>
      </c>
      <c r="Q93" s="150"/>
      <c r="R93" s="102">
        <v>-3172957620</v>
      </c>
      <c r="S93" s="102"/>
      <c r="T93" s="73">
        <v>5.0361782765024649E-2</v>
      </c>
    </row>
    <row r="94" spans="1:20" ht="22.5" customHeight="1" x14ac:dyDescent="0.4">
      <c r="A94" s="7" t="s">
        <v>208</v>
      </c>
      <c r="B94" s="150"/>
      <c r="C94" s="100">
        <v>0</v>
      </c>
      <c r="D94" s="100"/>
      <c r="E94" s="100">
        <v>0</v>
      </c>
      <c r="F94" s="102"/>
      <c r="G94" s="102">
        <v>0</v>
      </c>
      <c r="H94" s="150"/>
      <c r="I94" s="102">
        <v>0</v>
      </c>
      <c r="J94" s="115">
        <v>0</v>
      </c>
      <c r="K94" s="149"/>
      <c r="L94" s="102">
        <v>0</v>
      </c>
      <c r="M94" s="102"/>
      <c r="N94" s="102">
        <v>0</v>
      </c>
      <c r="O94" s="102"/>
      <c r="P94" s="102">
        <v>-3197756773</v>
      </c>
      <c r="Q94" s="150"/>
      <c r="R94" s="102">
        <v>-3197756773</v>
      </c>
      <c r="S94" s="102"/>
      <c r="T94" s="73">
        <v>5.0755399606381202E-2</v>
      </c>
    </row>
    <row r="95" spans="1:20" ht="22.5" customHeight="1" x14ac:dyDescent="0.4">
      <c r="A95" s="7" t="s">
        <v>83</v>
      </c>
      <c r="B95" s="150"/>
      <c r="C95" s="100">
        <v>0</v>
      </c>
      <c r="D95" s="100"/>
      <c r="E95" s="100">
        <v>3744148968</v>
      </c>
      <c r="F95" s="102"/>
      <c r="G95" s="102">
        <v>0</v>
      </c>
      <c r="H95" s="150"/>
      <c r="I95" s="102">
        <v>3744148968</v>
      </c>
      <c r="J95" s="115">
        <v>-5.9427839747291426E-2</v>
      </c>
      <c r="K95" s="149"/>
      <c r="L95" s="102">
        <v>22868400000</v>
      </c>
      <c r="M95" s="102"/>
      <c r="N95" s="102">
        <v>-26209042708</v>
      </c>
      <c r="O95" s="102"/>
      <c r="P95" s="102">
        <v>0</v>
      </c>
      <c r="Q95" s="150"/>
      <c r="R95" s="102">
        <v>-3340642708</v>
      </c>
      <c r="S95" s="102"/>
      <c r="T95" s="73">
        <v>5.3023312160046958E-2</v>
      </c>
    </row>
    <row r="96" spans="1:20" ht="22.5" customHeight="1" x14ac:dyDescent="0.4">
      <c r="A96" s="7" t="s">
        <v>168</v>
      </c>
      <c r="B96" s="150"/>
      <c r="C96" s="100">
        <v>0</v>
      </c>
      <c r="D96" s="100"/>
      <c r="E96" s="100">
        <v>0</v>
      </c>
      <c r="F96" s="102"/>
      <c r="G96" s="102">
        <v>0</v>
      </c>
      <c r="H96" s="150"/>
      <c r="I96" s="102">
        <v>0</v>
      </c>
      <c r="J96" s="115">
        <v>0</v>
      </c>
      <c r="K96" s="149"/>
      <c r="L96" s="102">
        <v>0</v>
      </c>
      <c r="M96" s="102"/>
      <c r="N96" s="102">
        <v>0</v>
      </c>
      <c r="O96" s="102"/>
      <c r="P96" s="102">
        <v>-3635465033</v>
      </c>
      <c r="Q96" s="150"/>
      <c r="R96" s="102">
        <v>-3635465033</v>
      </c>
      <c r="S96" s="102"/>
      <c r="T96" s="73">
        <v>5.7702787798908313E-2</v>
      </c>
    </row>
    <row r="97" spans="1:21" ht="22.5" customHeight="1" x14ac:dyDescent="0.4">
      <c r="A97" s="7" t="s">
        <v>152</v>
      </c>
      <c r="B97" s="150"/>
      <c r="C97" s="100">
        <v>0</v>
      </c>
      <c r="D97" s="100"/>
      <c r="E97" s="100">
        <v>0</v>
      </c>
      <c r="F97" s="102"/>
      <c r="G97" s="102">
        <v>0</v>
      </c>
      <c r="H97" s="150"/>
      <c r="I97" s="102">
        <v>0</v>
      </c>
      <c r="J97" s="115">
        <v>0</v>
      </c>
      <c r="K97" s="149"/>
      <c r="L97" s="102">
        <v>56980000</v>
      </c>
      <c r="M97" s="102"/>
      <c r="N97" s="102">
        <v>0</v>
      </c>
      <c r="O97" s="102"/>
      <c r="P97" s="102">
        <v>-4461403600</v>
      </c>
      <c r="Q97" s="150"/>
      <c r="R97" s="102">
        <v>-4404423600</v>
      </c>
      <c r="S97" s="102"/>
      <c r="T97" s="73">
        <v>6.9907843442405582E-2</v>
      </c>
    </row>
    <row r="98" spans="1:21" ht="22.5" customHeight="1" x14ac:dyDescent="0.4">
      <c r="A98" s="7" t="s">
        <v>109</v>
      </c>
      <c r="B98" s="150"/>
      <c r="C98" s="100">
        <v>0</v>
      </c>
      <c r="D98" s="100"/>
      <c r="E98" s="100">
        <v>508399298</v>
      </c>
      <c r="F98" s="102"/>
      <c r="G98" s="102">
        <v>0</v>
      </c>
      <c r="H98" s="150"/>
      <c r="I98" s="102">
        <v>508399298</v>
      </c>
      <c r="J98" s="115">
        <v>-8.0694097022849711E-3</v>
      </c>
      <c r="K98" s="149"/>
      <c r="L98" s="102">
        <v>3500000000</v>
      </c>
      <c r="M98" s="102"/>
      <c r="N98" s="102">
        <v>-8518748491</v>
      </c>
      <c r="O98" s="102"/>
      <c r="P98" s="102">
        <v>0</v>
      </c>
      <c r="Q98" s="150"/>
      <c r="R98" s="102">
        <v>-5018748491</v>
      </c>
      <c r="S98" s="102"/>
      <c r="T98" s="73">
        <v>7.9658524167756539E-2</v>
      </c>
    </row>
    <row r="99" spans="1:21" ht="22.5" customHeight="1" x14ac:dyDescent="0.4">
      <c r="A99" s="7" t="s">
        <v>95</v>
      </c>
      <c r="B99" s="150"/>
      <c r="C99" s="100">
        <v>0</v>
      </c>
      <c r="D99" s="100"/>
      <c r="E99" s="100">
        <v>-688201857</v>
      </c>
      <c r="F99" s="102"/>
      <c r="G99" s="102">
        <v>0</v>
      </c>
      <c r="H99" s="150"/>
      <c r="I99" s="102">
        <v>-688201857</v>
      </c>
      <c r="J99" s="115">
        <v>1.0923269886195503E-2</v>
      </c>
      <c r="K99" s="149"/>
      <c r="L99" s="102">
        <v>3249160058</v>
      </c>
      <c r="M99" s="102"/>
      <c r="N99" s="102">
        <v>-1552178459</v>
      </c>
      <c r="O99" s="102"/>
      <c r="P99" s="102">
        <v>-7615049136</v>
      </c>
      <c r="Q99" s="150"/>
      <c r="R99" s="102">
        <v>-5918067537</v>
      </c>
      <c r="S99" s="102"/>
      <c r="T99" s="73">
        <v>9.393268596103671E-2</v>
      </c>
    </row>
    <row r="100" spans="1:21" ht="22.5" customHeight="1" x14ac:dyDescent="0.4">
      <c r="A100" s="7" t="s">
        <v>108</v>
      </c>
      <c r="B100" s="150"/>
      <c r="C100" s="100">
        <v>0</v>
      </c>
      <c r="D100" s="100"/>
      <c r="E100" s="100">
        <v>-699345476</v>
      </c>
      <c r="F100" s="102"/>
      <c r="G100" s="102">
        <v>0</v>
      </c>
      <c r="H100" s="150"/>
      <c r="I100" s="102">
        <v>-699345476</v>
      </c>
      <c r="J100" s="115">
        <v>1.1100143512164136E-2</v>
      </c>
      <c r="K100" s="149"/>
      <c r="L100" s="102">
        <v>30500000</v>
      </c>
      <c r="M100" s="102"/>
      <c r="N100" s="102">
        <v>-7331513984</v>
      </c>
      <c r="O100" s="102"/>
      <c r="P100" s="102">
        <v>-5955</v>
      </c>
      <c r="Q100" s="150"/>
      <c r="R100" s="102">
        <v>-7301019941</v>
      </c>
      <c r="S100" s="102"/>
      <c r="T100" s="73">
        <v>0.11588316777825575</v>
      </c>
    </row>
    <row r="101" spans="1:21" ht="22.5" customHeight="1" x14ac:dyDescent="0.4">
      <c r="A101" s="7" t="s">
        <v>89</v>
      </c>
      <c r="B101" s="150"/>
      <c r="C101" s="100">
        <v>0</v>
      </c>
      <c r="D101" s="100"/>
      <c r="E101" s="100">
        <v>-4275409050</v>
      </c>
      <c r="F101" s="102"/>
      <c r="G101" s="102">
        <v>0</v>
      </c>
      <c r="H101" s="150"/>
      <c r="I101" s="102">
        <v>-4275409050</v>
      </c>
      <c r="J101" s="115">
        <v>6.7860100131977311E-2</v>
      </c>
      <c r="K101" s="149"/>
      <c r="L101" s="102">
        <v>0</v>
      </c>
      <c r="M101" s="102"/>
      <c r="N101" s="102">
        <v>-8110237991</v>
      </c>
      <c r="O101" s="102"/>
      <c r="P101" s="102">
        <v>-476379072</v>
      </c>
      <c r="Q101" s="150"/>
      <c r="R101" s="102">
        <v>-8586617063</v>
      </c>
      <c r="S101" s="102"/>
      <c r="T101" s="73">
        <v>0.13628840816766408</v>
      </c>
    </row>
    <row r="102" spans="1:21" ht="22.5" customHeight="1" x14ac:dyDescent="0.4">
      <c r="A102" s="7" t="s">
        <v>90</v>
      </c>
      <c r="B102" s="150"/>
      <c r="C102" s="100">
        <v>0</v>
      </c>
      <c r="D102" s="100"/>
      <c r="E102" s="100">
        <v>-1800753384</v>
      </c>
      <c r="F102" s="102"/>
      <c r="G102" s="102">
        <v>0</v>
      </c>
      <c r="H102" s="150"/>
      <c r="I102" s="102">
        <v>-1800753384</v>
      </c>
      <c r="J102" s="115">
        <v>2.8581897900795475E-2</v>
      </c>
      <c r="K102" s="149"/>
      <c r="L102" s="102">
        <v>34056418</v>
      </c>
      <c r="M102" s="102"/>
      <c r="N102" s="102">
        <v>-10669807513</v>
      </c>
      <c r="O102" s="102"/>
      <c r="P102" s="102">
        <v>-1854997292</v>
      </c>
      <c r="Q102" s="150"/>
      <c r="R102" s="102">
        <v>-12490748387</v>
      </c>
      <c r="S102" s="102"/>
      <c r="T102" s="73">
        <v>0.19825551809250955</v>
      </c>
    </row>
    <row r="103" spans="1:21" ht="22.5" customHeight="1" x14ac:dyDescent="0.4">
      <c r="A103" s="7" t="s">
        <v>98</v>
      </c>
      <c r="B103" s="150"/>
      <c r="C103" s="100">
        <v>0</v>
      </c>
      <c r="D103" s="100"/>
      <c r="E103" s="100">
        <v>632101285</v>
      </c>
      <c r="F103" s="102"/>
      <c r="G103" s="102">
        <v>0</v>
      </c>
      <c r="H103" s="150"/>
      <c r="I103" s="102">
        <v>632101285</v>
      </c>
      <c r="J103" s="115">
        <v>-1.0032831009152568E-2</v>
      </c>
      <c r="K103" s="149"/>
      <c r="L103" s="102">
        <v>6356000000</v>
      </c>
      <c r="M103" s="102"/>
      <c r="N103" s="102">
        <v>-12977829526</v>
      </c>
      <c r="O103" s="102"/>
      <c r="P103" s="102">
        <v>-5994100122</v>
      </c>
      <c r="Q103" s="150"/>
      <c r="R103" s="102">
        <v>-12615929648</v>
      </c>
      <c r="S103" s="102"/>
      <c r="T103" s="73">
        <v>0.2002424187157627</v>
      </c>
    </row>
    <row r="104" spans="1:21" ht="18" x14ac:dyDescent="0.4">
      <c r="A104" s="7" t="s">
        <v>85</v>
      </c>
      <c r="B104" s="150"/>
      <c r="C104" s="100">
        <v>0</v>
      </c>
      <c r="D104" s="100"/>
      <c r="E104" s="100">
        <v>1938122665</v>
      </c>
      <c r="F104" s="102"/>
      <c r="G104" s="102">
        <v>0</v>
      </c>
      <c r="H104" s="150"/>
      <c r="I104" s="102">
        <v>1938122665</v>
      </c>
      <c r="J104" s="115">
        <v>-3.0762249079992639E-2</v>
      </c>
      <c r="K104" s="149"/>
      <c r="L104" s="102">
        <v>0</v>
      </c>
      <c r="M104" s="102"/>
      <c r="N104" s="102">
        <v>-12476664703</v>
      </c>
      <c r="O104" s="102"/>
      <c r="P104" s="102">
        <v>-476249207</v>
      </c>
      <c r="Q104" s="150"/>
      <c r="R104" s="102">
        <v>-12952913910</v>
      </c>
      <c r="S104" s="102"/>
      <c r="T104" s="73">
        <v>0.20559109658372493</v>
      </c>
    </row>
    <row r="105" spans="1:21" ht="18" x14ac:dyDescent="0.4">
      <c r="A105" s="7" t="s">
        <v>105</v>
      </c>
      <c r="B105" s="150"/>
      <c r="C105" s="100">
        <v>0</v>
      </c>
      <c r="D105" s="100"/>
      <c r="E105" s="100">
        <v>0</v>
      </c>
      <c r="F105" s="102"/>
      <c r="G105" s="102">
        <v>0</v>
      </c>
      <c r="H105" s="150"/>
      <c r="I105" s="102">
        <v>0</v>
      </c>
      <c r="J105" s="115">
        <v>0</v>
      </c>
      <c r="K105" s="149"/>
      <c r="L105" s="102">
        <v>1151275360</v>
      </c>
      <c r="M105" s="102"/>
      <c r="N105" s="102">
        <v>0</v>
      </c>
      <c r="O105" s="102"/>
      <c r="P105" s="102">
        <v>-14334268488</v>
      </c>
      <c r="Q105" s="150"/>
      <c r="R105" s="102">
        <v>-13182993128</v>
      </c>
      <c r="S105" s="102"/>
      <c r="T105" s="73">
        <v>0.20924295739731585</v>
      </c>
    </row>
    <row r="106" spans="1:21" ht="18" x14ac:dyDescent="0.4">
      <c r="A106" s="7" t="s">
        <v>106</v>
      </c>
      <c r="B106" s="150"/>
      <c r="C106" s="100">
        <v>0</v>
      </c>
      <c r="D106" s="100"/>
      <c r="E106" s="100">
        <v>0</v>
      </c>
      <c r="F106" s="102"/>
      <c r="G106" s="102">
        <v>0</v>
      </c>
      <c r="H106" s="150"/>
      <c r="I106" s="102">
        <v>0</v>
      </c>
      <c r="J106" s="115">
        <v>0</v>
      </c>
      <c r="K106" s="149"/>
      <c r="L106" s="102">
        <v>137279764</v>
      </c>
      <c r="M106" s="102"/>
      <c r="N106" s="102">
        <v>0</v>
      </c>
      <c r="O106" s="102"/>
      <c r="P106" s="102">
        <v>-15304139970</v>
      </c>
      <c r="Q106" s="150"/>
      <c r="R106" s="102">
        <v>-15166860206</v>
      </c>
      <c r="S106" s="102"/>
      <c r="T106" s="73">
        <v>0.24073127044226608</v>
      </c>
    </row>
    <row r="107" spans="1:21" ht="18" x14ac:dyDescent="0.4">
      <c r="A107" s="7" t="s">
        <v>91</v>
      </c>
      <c r="B107" s="150"/>
      <c r="C107" s="100">
        <v>0</v>
      </c>
      <c r="D107" s="100"/>
      <c r="E107" s="100">
        <v>-1195346756</v>
      </c>
      <c r="F107" s="102"/>
      <c r="G107" s="102">
        <v>0</v>
      </c>
      <c r="H107" s="150"/>
      <c r="I107" s="102">
        <v>-1195346756</v>
      </c>
      <c r="J107" s="115">
        <v>1.8972769530577253E-2</v>
      </c>
      <c r="K107" s="149"/>
      <c r="L107" s="102">
        <v>295351280</v>
      </c>
      <c r="M107" s="102"/>
      <c r="N107" s="102">
        <v>-15245913879</v>
      </c>
      <c r="O107" s="102"/>
      <c r="P107" s="102">
        <v>-340236521</v>
      </c>
      <c r="Q107" s="150"/>
      <c r="R107" s="102">
        <v>-15290799120</v>
      </c>
      <c r="S107" s="102"/>
      <c r="T107" s="73">
        <v>0.24269845229923684</v>
      </c>
    </row>
    <row r="108" spans="1:21" ht="18" x14ac:dyDescent="0.4">
      <c r="A108" s="7" t="s">
        <v>213</v>
      </c>
      <c r="B108" s="150"/>
      <c r="C108" s="100">
        <v>0</v>
      </c>
      <c r="D108" s="100"/>
      <c r="E108" s="100">
        <v>0</v>
      </c>
      <c r="F108" s="102"/>
      <c r="G108" s="102">
        <v>0</v>
      </c>
      <c r="H108" s="150"/>
      <c r="I108" s="102">
        <v>0</v>
      </c>
      <c r="J108" s="115">
        <v>0</v>
      </c>
      <c r="K108" s="149"/>
      <c r="L108" s="102">
        <v>0</v>
      </c>
      <c r="M108" s="102"/>
      <c r="N108" s="102">
        <v>0</v>
      </c>
      <c r="O108" s="102"/>
      <c r="P108" s="102">
        <v>-16021566430</v>
      </c>
      <c r="Q108" s="150"/>
      <c r="R108" s="102">
        <v>-16021566430</v>
      </c>
      <c r="S108" s="102"/>
      <c r="T108" s="73">
        <v>0.2542973290967156</v>
      </c>
    </row>
    <row r="109" spans="1:21" ht="18" x14ac:dyDescent="0.4">
      <c r="A109" s="7" t="s">
        <v>81</v>
      </c>
      <c r="B109" s="150"/>
      <c r="C109" s="100">
        <v>0</v>
      </c>
      <c r="D109" s="100"/>
      <c r="E109" s="100">
        <v>-5362899750</v>
      </c>
      <c r="F109" s="102"/>
      <c r="G109" s="102">
        <v>0</v>
      </c>
      <c r="H109" s="150"/>
      <c r="I109" s="102">
        <v>-5362899750</v>
      </c>
      <c r="J109" s="115">
        <v>8.5120957966058494E-2</v>
      </c>
      <c r="K109" s="149"/>
      <c r="L109" s="102">
        <v>8457900000</v>
      </c>
      <c r="M109" s="102"/>
      <c r="N109" s="102">
        <v>-22399719121</v>
      </c>
      <c r="O109" s="102"/>
      <c r="P109" s="102">
        <v>-6562064690</v>
      </c>
      <c r="Q109" s="150"/>
      <c r="R109" s="102">
        <v>-20503883811</v>
      </c>
      <c r="S109" s="102"/>
      <c r="T109" s="152">
        <v>0.32544151734648369</v>
      </c>
    </row>
    <row r="110" spans="1:21" ht="18" x14ac:dyDescent="0.4">
      <c r="A110" s="7" t="s">
        <v>82</v>
      </c>
      <c r="B110" s="150"/>
      <c r="C110" s="154">
        <v>0</v>
      </c>
      <c r="D110" s="100"/>
      <c r="E110" s="154">
        <v>-19153982392</v>
      </c>
      <c r="F110" s="102"/>
      <c r="G110" s="155">
        <v>0</v>
      </c>
      <c r="H110" s="150"/>
      <c r="I110" s="155">
        <v>-19153982392</v>
      </c>
      <c r="J110" s="151">
        <v>0.30401562700702289</v>
      </c>
      <c r="K110" s="149"/>
      <c r="L110" s="155">
        <v>0</v>
      </c>
      <c r="M110" s="102"/>
      <c r="N110" s="155">
        <v>-18446094939</v>
      </c>
      <c r="O110" s="102"/>
      <c r="P110" s="155">
        <v>-4136928081</v>
      </c>
      <c r="Q110" s="150"/>
      <c r="R110" s="155">
        <v>-22583023020</v>
      </c>
      <c r="S110" s="102"/>
      <c r="T110" s="73">
        <v>0.35844200765303347</v>
      </c>
    </row>
    <row r="111" spans="1:21" ht="18.75" thickBot="1" x14ac:dyDescent="0.45">
      <c r="A111" s="7" t="s">
        <v>79</v>
      </c>
      <c r="B111" s="150"/>
      <c r="C111" s="100">
        <v>0</v>
      </c>
      <c r="D111" s="100"/>
      <c r="E111" s="100">
        <v>-7158352860</v>
      </c>
      <c r="F111" s="102"/>
      <c r="G111" s="102">
        <v>0</v>
      </c>
      <c r="H111" s="150"/>
      <c r="I111" s="102">
        <v>-7158352860</v>
      </c>
      <c r="J111" s="115">
        <v>0.11361872891662288</v>
      </c>
      <c r="K111" s="149"/>
      <c r="L111" s="102">
        <v>0</v>
      </c>
      <c r="M111" s="102"/>
      <c r="N111" s="102">
        <v>-35265415189</v>
      </c>
      <c r="O111" s="102"/>
      <c r="P111" s="102">
        <v>-44342323792</v>
      </c>
      <c r="Q111" s="150"/>
      <c r="R111" s="102">
        <v>-79607738981</v>
      </c>
      <c r="S111" s="102"/>
      <c r="T111" s="73">
        <v>1.2635490722299363</v>
      </c>
    </row>
    <row r="112" spans="1:21" ht="18.75" thickBot="1" x14ac:dyDescent="0.45">
      <c r="A112" s="5" t="s">
        <v>2</v>
      </c>
      <c r="B112" s="6"/>
      <c r="C112" s="139">
        <f>SUM(C11:C111)</f>
        <v>523439577</v>
      </c>
      <c r="D112" s="71"/>
      <c r="E112" s="139">
        <f>SUM(E11:E111)</f>
        <v>7592720235</v>
      </c>
      <c r="F112" s="72"/>
      <c r="G112" s="139">
        <f>SUM(G11:G111)</f>
        <v>-44631</v>
      </c>
      <c r="H112" s="6"/>
      <c r="I112" s="139">
        <f>SUM(I11:I111)</f>
        <v>7592675604</v>
      </c>
      <c r="J112" s="140">
        <f>SUM(J11:J111)</f>
        <v>-0.11649696579873621</v>
      </c>
      <c r="L112" s="139">
        <f>SUM(L11:L111)</f>
        <v>91791532388</v>
      </c>
      <c r="M112" s="72"/>
      <c r="N112" s="139">
        <f>SUM(N11:N111)</f>
        <v>-90368860413</v>
      </c>
      <c r="O112" s="72"/>
      <c r="P112" s="139">
        <f>SUM(P11:P111)</f>
        <v>-86255533900</v>
      </c>
      <c r="Q112" s="6"/>
      <c r="R112" s="139">
        <f>SUM(R11:R111)</f>
        <v>-84832861927</v>
      </c>
      <c r="S112" s="72"/>
      <c r="T112" s="140">
        <f>SUM(T11:T111)</f>
        <v>2.3831168429873593</v>
      </c>
      <c r="U112" s="156"/>
    </row>
    <row r="113" spans="3:21" ht="18.75" thickTop="1" x14ac:dyDescent="0.4">
      <c r="C113" s="119"/>
      <c r="E113" s="148"/>
      <c r="G113" s="119"/>
      <c r="L113" s="119"/>
      <c r="N113" s="119"/>
      <c r="P113" s="119"/>
      <c r="S113" s="45"/>
      <c r="U113" s="156"/>
    </row>
    <row r="114" spans="3:21" ht="18" x14ac:dyDescent="0.4">
      <c r="E114" s="45"/>
      <c r="G114" s="113"/>
      <c r="I114" s="113"/>
      <c r="N114" s="119"/>
      <c r="P114" s="119"/>
      <c r="U114" s="156"/>
    </row>
    <row r="115" spans="3:21" ht="18" x14ac:dyDescent="0.4">
      <c r="N115" s="119"/>
      <c r="U115" s="156"/>
    </row>
    <row r="116" spans="3:21" ht="18" x14ac:dyDescent="0.4">
      <c r="E116" s="45"/>
      <c r="L116" s="119"/>
      <c r="N116" s="119"/>
      <c r="P116" s="119"/>
      <c r="U116" s="156"/>
    </row>
    <row r="117" spans="3:21" ht="18" x14ac:dyDescent="0.4">
      <c r="P117" s="119"/>
      <c r="R117" s="113"/>
      <c r="U117" s="156"/>
    </row>
    <row r="118" spans="3:21" ht="18" x14ac:dyDescent="0.4">
      <c r="E118" s="45"/>
      <c r="N118" s="113"/>
      <c r="R118" s="113"/>
      <c r="U118" s="156"/>
    </row>
    <row r="119" spans="3:21" ht="18" x14ac:dyDescent="0.4">
      <c r="P119" s="119"/>
      <c r="R119" s="113"/>
      <c r="U119" s="156"/>
    </row>
    <row r="120" spans="3:21" ht="18" x14ac:dyDescent="0.4">
      <c r="N120" s="113"/>
      <c r="R120" s="113"/>
      <c r="U120" s="156"/>
    </row>
    <row r="121" spans="3:21" ht="18" x14ac:dyDescent="0.4">
      <c r="N121" s="113"/>
      <c r="R121" s="113"/>
      <c r="U121" s="156"/>
    </row>
    <row r="122" spans="3:21" ht="18" x14ac:dyDescent="0.4">
      <c r="R122" s="113"/>
      <c r="U122" s="156"/>
    </row>
    <row r="123" spans="3:21" ht="18" x14ac:dyDescent="0.4">
      <c r="U123" s="156"/>
    </row>
    <row r="124" spans="3:21" ht="18" x14ac:dyDescent="0.4">
      <c r="U124" s="156"/>
    </row>
    <row r="125" spans="3:21" ht="18" x14ac:dyDescent="0.4">
      <c r="U125" s="156"/>
    </row>
    <row r="126" spans="3:21" ht="18" x14ac:dyDescent="0.4">
      <c r="U126" s="156"/>
    </row>
    <row r="127" spans="3:21" ht="18" x14ac:dyDescent="0.4">
      <c r="U127" s="156"/>
    </row>
    <row r="128" spans="3:21" ht="18" x14ac:dyDescent="0.4">
      <c r="U128" s="156"/>
    </row>
    <row r="129" spans="21:21" ht="18" x14ac:dyDescent="0.4">
      <c r="U129" s="156"/>
    </row>
    <row r="130" spans="21:21" ht="18" x14ac:dyDescent="0.4">
      <c r="U130" s="156"/>
    </row>
    <row r="131" spans="21:21" ht="18" x14ac:dyDescent="0.4">
      <c r="U131" s="156"/>
    </row>
    <row r="179" spans="21:21" x14ac:dyDescent="0.4">
      <c r="U179" s="120"/>
    </row>
  </sheetData>
  <sortState xmlns:xlrd2="http://schemas.microsoft.com/office/spreadsheetml/2017/richdata2" ref="A11:T111">
    <sortCondition descending="1" ref="R11:R111"/>
  </sortState>
  <mergeCells count="23">
    <mergeCell ref="A1:T1"/>
    <mergeCell ref="A2:T2"/>
    <mergeCell ref="A3:T3"/>
    <mergeCell ref="C8:C9"/>
    <mergeCell ref="E8:E9"/>
    <mergeCell ref="G8:G9"/>
    <mergeCell ref="L8:L9"/>
    <mergeCell ref="N8:N9"/>
    <mergeCell ref="P8:P9"/>
    <mergeCell ref="I8:J9"/>
    <mergeCell ref="R8:T9"/>
    <mergeCell ref="A5:T5"/>
    <mergeCell ref="M8:M10"/>
    <mergeCell ref="O8:O10"/>
    <mergeCell ref="Q8:Q10"/>
    <mergeCell ref="H8:H10"/>
    <mergeCell ref="L7:T7"/>
    <mergeCell ref="C7:J7"/>
    <mergeCell ref="K8:K10"/>
    <mergeCell ref="A8:A10"/>
    <mergeCell ref="B8:B10"/>
    <mergeCell ref="D8:D10"/>
    <mergeCell ref="F8:F10"/>
  </mergeCells>
  <conditionalFormatting sqref="A112:A1048576 A1:A110">
    <cfRule type="duplicateValues" dxfId="13" priority="2"/>
  </conditionalFormatting>
  <conditionalFormatting sqref="A111">
    <cfRule type="duplicateValues" dxfId="12" priority="1"/>
  </conditionalFormatting>
  <pageMargins left="0.7" right="0.7" top="0.75" bottom="0.75" header="0.3" footer="0.3"/>
  <pageSetup scale="2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6"/>
  <sheetViews>
    <sheetView rightToLeft="1" view="pageBreakPreview" zoomScale="110" zoomScaleNormal="100" zoomScaleSheetLayoutView="110" workbookViewId="0">
      <selection activeCell="W12" sqref="W12"/>
    </sheetView>
  </sheetViews>
  <sheetFormatPr defaultColWidth="9.140625" defaultRowHeight="15.75" x14ac:dyDescent="0.4"/>
  <cols>
    <col min="1" max="1" width="13.140625" style="3" customWidth="1"/>
    <col min="2" max="2" width="0.5703125" style="3" customWidth="1"/>
    <col min="3" max="3" width="9.140625" style="3" customWidth="1"/>
    <col min="4" max="4" width="0.42578125" style="3" customWidth="1"/>
    <col min="5" max="5" width="9.140625" style="3"/>
    <col min="6" max="6" width="0.85546875" style="3" customWidth="1"/>
    <col min="7" max="7" width="9.140625" style="3"/>
    <col min="8" max="8" width="1" style="3" customWidth="1"/>
    <col min="9" max="9" width="9.140625" style="3"/>
    <col min="10" max="10" width="12.5703125" style="3" customWidth="1"/>
    <col min="11" max="11" width="0.7109375" style="3" customWidth="1"/>
    <col min="12" max="12" width="9.140625" style="3"/>
    <col min="13" max="13" width="0.5703125" style="3" customWidth="1"/>
    <col min="14" max="14" width="9.140625" style="3"/>
    <col min="15" max="15" width="0.85546875" style="3" customWidth="1"/>
    <col min="16" max="16" width="13.140625" style="3" bestFit="1" customWidth="1"/>
    <col min="17" max="17" width="0.85546875" style="3" customWidth="1"/>
    <col min="18" max="18" width="13.140625" style="3" bestFit="1" customWidth="1"/>
    <col min="19" max="19" width="10.5703125" style="3" customWidth="1"/>
    <col min="20" max="16384" width="9.140625" style="3"/>
  </cols>
  <sheetData>
    <row r="1" spans="1:19" ht="21" x14ac:dyDescent="0.55000000000000004">
      <c r="A1" s="215" t="str">
        <f>درآمدها!A1</f>
        <v xml:space="preserve">صندوق سرمایه گذاری کارگزاری پارسیان 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</row>
    <row r="2" spans="1:19" ht="21" x14ac:dyDescent="0.55000000000000004">
      <c r="A2" s="215" t="s">
        <v>62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</row>
    <row r="3" spans="1:19" ht="21" x14ac:dyDescent="0.55000000000000004">
      <c r="A3" s="215" t="str">
        <f>درآمدها!A3</f>
        <v>برای ماه منتهی به 1403/01/27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</row>
    <row r="5" spans="1:19" ht="25.5" x14ac:dyDescent="0.4">
      <c r="A5" s="216" t="s">
        <v>74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</row>
    <row r="7" spans="1:19" ht="19.5" customHeight="1" thickBot="1" x14ac:dyDescent="0.45">
      <c r="A7" s="1"/>
      <c r="B7" s="2"/>
      <c r="C7" s="251" t="s">
        <v>247</v>
      </c>
      <c r="D7" s="251"/>
      <c r="E7" s="251"/>
      <c r="F7" s="251"/>
      <c r="G7" s="251"/>
      <c r="H7" s="251"/>
      <c r="I7" s="251"/>
      <c r="J7" s="251"/>
      <c r="K7" s="2"/>
      <c r="L7" s="251" t="s">
        <v>248</v>
      </c>
      <c r="M7" s="251"/>
      <c r="N7" s="251"/>
      <c r="O7" s="251"/>
      <c r="P7" s="251"/>
      <c r="Q7" s="251"/>
      <c r="R7" s="251"/>
      <c r="S7" s="251"/>
    </row>
    <row r="8" spans="1:19" ht="19.5" customHeight="1" x14ac:dyDescent="0.4">
      <c r="A8" s="253" t="s">
        <v>68</v>
      </c>
      <c r="B8" s="252"/>
      <c r="C8" s="256" t="s">
        <v>75</v>
      </c>
      <c r="D8" s="255"/>
      <c r="E8" s="256" t="s">
        <v>10</v>
      </c>
      <c r="F8" s="255"/>
      <c r="G8" s="256" t="s">
        <v>11</v>
      </c>
      <c r="H8" s="255"/>
      <c r="I8" s="256" t="s">
        <v>2</v>
      </c>
      <c r="J8" s="256"/>
      <c r="K8" s="252"/>
      <c r="L8" s="256" t="s">
        <v>75</v>
      </c>
      <c r="M8" s="255"/>
      <c r="N8" s="256" t="s">
        <v>10</v>
      </c>
      <c r="O8" s="255"/>
      <c r="P8" s="256" t="s">
        <v>11</v>
      </c>
      <c r="Q8" s="255"/>
      <c r="R8" s="256" t="s">
        <v>2</v>
      </c>
      <c r="S8" s="256"/>
    </row>
    <row r="9" spans="1:19" ht="18.75" customHeight="1" thickBot="1" x14ac:dyDescent="0.45">
      <c r="A9" s="253"/>
      <c r="B9" s="252"/>
      <c r="C9" s="257"/>
      <c r="D9" s="252"/>
      <c r="E9" s="257"/>
      <c r="F9" s="252"/>
      <c r="G9" s="257"/>
      <c r="H9" s="252"/>
      <c r="I9" s="251"/>
      <c r="J9" s="251"/>
      <c r="K9" s="252"/>
      <c r="L9" s="257"/>
      <c r="M9" s="252"/>
      <c r="N9" s="257"/>
      <c r="O9" s="252"/>
      <c r="P9" s="257"/>
      <c r="Q9" s="252"/>
      <c r="R9" s="251"/>
      <c r="S9" s="251"/>
    </row>
    <row r="10" spans="1:19" ht="28.5" customHeight="1" thickBot="1" x14ac:dyDescent="0.45">
      <c r="A10" s="254"/>
      <c r="B10" s="252"/>
      <c r="C10" s="42" t="s">
        <v>65</v>
      </c>
      <c r="D10" s="252"/>
      <c r="E10" s="42" t="s">
        <v>65</v>
      </c>
      <c r="F10" s="252"/>
      <c r="G10" s="42" t="s">
        <v>65</v>
      </c>
      <c r="H10" s="252"/>
      <c r="I10" s="43" t="s">
        <v>6</v>
      </c>
      <c r="J10" s="43" t="s">
        <v>12</v>
      </c>
      <c r="K10" s="252"/>
      <c r="L10" s="42" t="s">
        <v>65</v>
      </c>
      <c r="M10" s="252"/>
      <c r="N10" s="42" t="s">
        <v>65</v>
      </c>
      <c r="O10" s="252"/>
      <c r="P10" s="42" t="s">
        <v>65</v>
      </c>
      <c r="Q10" s="252"/>
      <c r="R10" s="43" t="s">
        <v>6</v>
      </c>
      <c r="S10" s="43" t="s">
        <v>12</v>
      </c>
    </row>
    <row r="11" spans="1:19" ht="31.5" x14ac:dyDescent="0.4">
      <c r="A11" s="7" t="s">
        <v>222</v>
      </c>
      <c r="B11" s="172"/>
      <c r="C11" s="100">
        <v>0</v>
      </c>
      <c r="D11" s="100"/>
      <c r="E11" s="100">
        <v>0</v>
      </c>
      <c r="F11" s="102"/>
      <c r="G11" s="100">
        <v>0</v>
      </c>
      <c r="H11" s="172"/>
      <c r="I11" s="100">
        <v>0</v>
      </c>
      <c r="J11" s="100">
        <v>0</v>
      </c>
      <c r="K11" s="172"/>
      <c r="L11" s="100">
        <v>0</v>
      </c>
      <c r="M11" s="172"/>
      <c r="N11" s="100">
        <v>0</v>
      </c>
      <c r="O11" s="172"/>
      <c r="P11" s="98">
        <v>904600693</v>
      </c>
      <c r="Q11" s="182"/>
      <c r="R11" s="98">
        <v>904600693</v>
      </c>
      <c r="S11" s="183">
        <f>R11/درآمدها!$E$11</f>
        <v>-1.4357993091792561E-2</v>
      </c>
    </row>
    <row r="12" spans="1:19" ht="31.5" x14ac:dyDescent="0.4">
      <c r="A12" s="7" t="s">
        <v>210</v>
      </c>
      <c r="B12" s="172"/>
      <c r="C12" s="100">
        <v>0</v>
      </c>
      <c r="D12" s="100"/>
      <c r="E12" s="100">
        <v>0</v>
      </c>
      <c r="F12" s="102"/>
      <c r="G12" s="100">
        <v>0</v>
      </c>
      <c r="H12" s="172"/>
      <c r="I12" s="100">
        <v>0</v>
      </c>
      <c r="J12" s="100">
        <v>0</v>
      </c>
      <c r="K12" s="172"/>
      <c r="L12" s="100">
        <v>0</v>
      </c>
      <c r="M12" s="172"/>
      <c r="N12" s="100">
        <v>0</v>
      </c>
      <c r="O12" s="172"/>
      <c r="P12" s="98">
        <v>-3530049280</v>
      </c>
      <c r="Q12" s="182"/>
      <c r="R12" s="98">
        <v>-3530049280</v>
      </c>
      <c r="S12" s="183">
        <f>R12/درآمدها!$E$11</f>
        <v>5.6029609050860303E-2</v>
      </c>
    </row>
    <row r="13" spans="1:19" ht="31.5" x14ac:dyDescent="0.4">
      <c r="A13" s="7" t="s">
        <v>219</v>
      </c>
      <c r="B13" s="172"/>
      <c r="C13" s="77">
        <v>0</v>
      </c>
      <c r="D13" s="172"/>
      <c r="E13" s="77">
        <v>0</v>
      </c>
      <c r="F13" s="172"/>
      <c r="G13" s="77">
        <v>0</v>
      </c>
      <c r="H13" s="172"/>
      <c r="I13" s="77">
        <v>0</v>
      </c>
      <c r="J13" s="77">
        <v>0</v>
      </c>
      <c r="K13" s="172"/>
      <c r="L13" s="77">
        <v>0</v>
      </c>
      <c r="M13" s="172"/>
      <c r="N13" s="77">
        <v>0</v>
      </c>
      <c r="O13" s="172"/>
      <c r="P13" s="206">
        <v>-3730515579</v>
      </c>
      <c r="Q13" s="182"/>
      <c r="R13" s="206">
        <v>-3730515579</v>
      </c>
      <c r="S13" s="183">
        <f>R13/درآمدها!$E$11</f>
        <v>5.9211448019647409E-2</v>
      </c>
    </row>
    <row r="14" spans="1:19" ht="32.25" thickBot="1" x14ac:dyDescent="0.45">
      <c r="A14" s="7" t="s">
        <v>216</v>
      </c>
      <c r="B14" s="172"/>
      <c r="C14" s="205">
        <v>0</v>
      </c>
      <c r="D14" s="100"/>
      <c r="E14" s="205">
        <v>0</v>
      </c>
      <c r="F14" s="102"/>
      <c r="G14" s="205">
        <v>0</v>
      </c>
      <c r="H14" s="172"/>
      <c r="I14" s="205">
        <v>0</v>
      </c>
      <c r="J14" s="205">
        <v>0</v>
      </c>
      <c r="K14" s="172"/>
      <c r="L14" s="205">
        <v>0</v>
      </c>
      <c r="M14" s="172"/>
      <c r="N14" s="205">
        <v>0</v>
      </c>
      <c r="O14" s="172"/>
      <c r="P14" s="99">
        <v>-6303401357</v>
      </c>
      <c r="Q14" s="182"/>
      <c r="R14" s="99">
        <v>-6303401357</v>
      </c>
      <c r="S14" s="183">
        <f>R14/درآمدها!$E$11</f>
        <v>0.10004877714437242</v>
      </c>
    </row>
    <row r="15" spans="1:19" ht="16.5" thickBot="1" x14ac:dyDescent="0.45">
      <c r="A15" s="7" t="s">
        <v>2</v>
      </c>
      <c r="B15" s="172"/>
      <c r="C15" s="79">
        <f>SUM(C11:C14)</f>
        <v>0</v>
      </c>
      <c r="D15" s="172"/>
      <c r="E15" s="79">
        <f>SUM(E11:E14)</f>
        <v>0</v>
      </c>
      <c r="F15" s="172"/>
      <c r="G15" s="79">
        <f>SUM(G11:G14)</f>
        <v>0</v>
      </c>
      <c r="H15" s="172"/>
      <c r="I15" s="79">
        <f>SUM(I11:I14)</f>
        <v>0</v>
      </c>
      <c r="J15" s="79">
        <f>SUM(J11:J14)</f>
        <v>0</v>
      </c>
      <c r="K15" s="172"/>
      <c r="L15" s="9" t="s">
        <v>13</v>
      </c>
      <c r="M15" s="79">
        <f>SUM(M11:M14)</f>
        <v>0</v>
      </c>
      <c r="N15" s="79">
        <f>SUM(N11:N14)</f>
        <v>0</v>
      </c>
      <c r="O15" s="172"/>
      <c r="P15" s="79">
        <f>SUM(P11:P14)</f>
        <v>-12659365523</v>
      </c>
      <c r="Q15" s="172"/>
      <c r="R15" s="79">
        <f>SUM(R11:R14)</f>
        <v>-12659365523</v>
      </c>
      <c r="S15" s="95">
        <f>SUM(S11:S14)</f>
        <v>0.2009318411230876</v>
      </c>
    </row>
    <row r="16" spans="1:19" ht="16.5" thickTop="1" x14ac:dyDescent="0.4"/>
  </sheetData>
  <sortState xmlns:xlrd2="http://schemas.microsoft.com/office/spreadsheetml/2017/richdata2" ref="A11:S14">
    <sortCondition descending="1" ref="R11:R14"/>
  </sortState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7"/>
  <sheetViews>
    <sheetView rightToLeft="1" view="pageBreakPreview" zoomScale="90" zoomScaleNormal="100" zoomScaleSheetLayoutView="90" workbookViewId="0">
      <selection activeCell="I32" sqref="I32"/>
    </sheetView>
  </sheetViews>
  <sheetFormatPr defaultColWidth="9.140625" defaultRowHeight="18" x14ac:dyDescent="0.45"/>
  <cols>
    <col min="1" max="1" width="28" style="27" bestFit="1" customWidth="1"/>
    <col min="2" max="2" width="0.42578125" style="27" customWidth="1"/>
    <col min="3" max="3" width="14.28515625" style="27" bestFit="1" customWidth="1"/>
    <col min="4" max="4" width="0.85546875" style="27" customWidth="1"/>
    <col min="5" max="5" width="12.85546875" style="27" bestFit="1" customWidth="1"/>
    <col min="6" max="6" width="1" style="27" customWidth="1"/>
    <col min="7" max="7" width="9.5703125" style="27" bestFit="1" customWidth="1"/>
    <col min="8" max="8" width="1" style="27" customWidth="1"/>
    <col min="9" max="9" width="14.28515625" style="27" bestFit="1" customWidth="1"/>
    <col min="10" max="10" width="0.85546875" style="27" customWidth="1"/>
    <col min="11" max="11" width="15.5703125" style="27" bestFit="1" customWidth="1"/>
    <col min="12" max="12" width="0.5703125" style="27" customWidth="1"/>
    <col min="13" max="13" width="12.85546875" style="27" bestFit="1" customWidth="1"/>
    <col min="14" max="14" width="0.28515625" style="27" customWidth="1"/>
    <col min="15" max="15" width="11.28515625" style="27" bestFit="1" customWidth="1"/>
    <col min="16" max="16" width="0.5703125" style="27" customWidth="1"/>
    <col min="17" max="17" width="15.5703125" style="27" bestFit="1" customWidth="1"/>
    <col min="18" max="18" width="9.85546875" style="27" bestFit="1" customWidth="1"/>
    <col min="19" max="16384" width="9.140625" style="27"/>
  </cols>
  <sheetData>
    <row r="1" spans="1:19" ht="21" x14ac:dyDescent="0.55000000000000004">
      <c r="A1" s="215" t="str">
        <f>درآمدها!A1</f>
        <v xml:space="preserve">صندوق سرمایه گذاری کارگزاری پارسیان 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2" spans="1:19" ht="21" x14ac:dyDescent="0.55000000000000004">
      <c r="A2" s="215" t="s">
        <v>62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</row>
    <row r="3" spans="1:19" ht="21" x14ac:dyDescent="0.55000000000000004">
      <c r="A3" s="215" t="str">
        <f>درآمدها!A3</f>
        <v>برای ماه منتهی به 1403/01/27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</row>
    <row r="4" spans="1:19" ht="25.5" x14ac:dyDescent="0.45">
      <c r="A4" s="216" t="s">
        <v>71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</row>
    <row r="6" spans="1:19" ht="19.5" customHeight="1" thickBot="1" x14ac:dyDescent="0.5">
      <c r="A6" s="54"/>
      <c r="B6" s="53"/>
      <c r="C6" s="251" t="s">
        <v>247</v>
      </c>
      <c r="D6" s="251"/>
      <c r="E6" s="251"/>
      <c r="F6" s="251"/>
      <c r="G6" s="251"/>
      <c r="H6" s="251"/>
      <c r="I6" s="251"/>
      <c r="J6" s="55"/>
      <c r="K6" s="251" t="s">
        <v>248</v>
      </c>
      <c r="L6" s="251"/>
      <c r="M6" s="251"/>
      <c r="N6" s="251"/>
      <c r="O6" s="251"/>
      <c r="P6" s="251"/>
      <c r="Q6" s="251"/>
    </row>
    <row r="7" spans="1:19" ht="20.25" customHeight="1" x14ac:dyDescent="0.45">
      <c r="A7" s="258"/>
      <c r="B7" s="253"/>
      <c r="C7" s="256" t="s">
        <v>14</v>
      </c>
      <c r="D7" s="256"/>
      <c r="E7" s="256" t="s">
        <v>10</v>
      </c>
      <c r="F7" s="258"/>
      <c r="G7" s="256" t="s">
        <v>11</v>
      </c>
      <c r="H7" s="258"/>
      <c r="I7" s="256" t="s">
        <v>2</v>
      </c>
      <c r="J7" s="53"/>
      <c r="K7" s="256" t="s">
        <v>14</v>
      </c>
      <c r="L7" s="256"/>
      <c r="M7" s="256" t="s">
        <v>10</v>
      </c>
      <c r="N7" s="258"/>
      <c r="O7" s="256" t="s">
        <v>11</v>
      </c>
      <c r="P7" s="258"/>
      <c r="Q7" s="256" t="s">
        <v>2</v>
      </c>
    </row>
    <row r="8" spans="1:19" ht="20.25" customHeight="1" x14ac:dyDescent="0.45">
      <c r="A8" s="253"/>
      <c r="B8" s="253"/>
      <c r="C8" s="257"/>
      <c r="D8" s="257"/>
      <c r="E8" s="257"/>
      <c r="F8" s="253"/>
      <c r="G8" s="257"/>
      <c r="H8" s="253"/>
      <c r="I8" s="257"/>
      <c r="J8" s="53"/>
      <c r="K8" s="257"/>
      <c r="L8" s="257"/>
      <c r="M8" s="257"/>
      <c r="N8" s="253"/>
      <c r="O8" s="257"/>
      <c r="P8" s="253"/>
      <c r="Q8" s="257"/>
    </row>
    <row r="9" spans="1:19" ht="18.75" thickBot="1" x14ac:dyDescent="0.5">
      <c r="A9" s="253"/>
      <c r="B9" s="253"/>
      <c r="C9" s="54" t="s">
        <v>65</v>
      </c>
      <c r="D9" s="257"/>
      <c r="E9" s="54" t="s">
        <v>64</v>
      </c>
      <c r="F9" s="253"/>
      <c r="G9" s="54" t="s">
        <v>65</v>
      </c>
      <c r="H9" s="253"/>
      <c r="I9" s="251"/>
      <c r="J9" s="7"/>
      <c r="K9" s="54" t="s">
        <v>65</v>
      </c>
      <c r="L9" s="257"/>
      <c r="M9" s="54" t="s">
        <v>65</v>
      </c>
      <c r="N9" s="253"/>
      <c r="O9" s="54" t="s">
        <v>65</v>
      </c>
      <c r="P9" s="253"/>
      <c r="Q9" s="251"/>
    </row>
    <row r="10" spans="1:19" ht="18" customHeight="1" x14ac:dyDescent="0.45">
      <c r="A10" s="12" t="s">
        <v>202</v>
      </c>
      <c r="B10" s="33"/>
      <c r="C10" s="102">
        <v>0</v>
      </c>
      <c r="D10" s="103"/>
      <c r="E10" s="102">
        <v>0</v>
      </c>
      <c r="F10" s="102"/>
      <c r="G10" s="102">
        <v>0</v>
      </c>
      <c r="H10" s="102"/>
      <c r="I10" s="102">
        <f>C10+E10+G10</f>
        <v>0</v>
      </c>
      <c r="J10" s="103"/>
      <c r="K10" s="102">
        <v>9902809353</v>
      </c>
      <c r="L10" s="103"/>
      <c r="M10" s="102">
        <v>0</v>
      </c>
      <c r="N10" s="103"/>
      <c r="O10" s="102">
        <v>-34375000</v>
      </c>
      <c r="P10" s="102"/>
      <c r="Q10" s="102">
        <f>K10+M10+O10</f>
        <v>9868434353</v>
      </c>
    </row>
    <row r="11" spans="1:19" ht="18" customHeight="1" x14ac:dyDescent="0.45">
      <c r="A11" s="12" t="s">
        <v>224</v>
      </c>
      <c r="B11" s="33"/>
      <c r="C11" s="102">
        <v>0</v>
      </c>
      <c r="D11" s="103"/>
      <c r="E11" s="102">
        <v>0</v>
      </c>
      <c r="F11" s="102"/>
      <c r="G11" s="102">
        <v>0</v>
      </c>
      <c r="H11" s="102"/>
      <c r="I11" s="102">
        <f t="shared" ref="I11:I15" si="0">C11+E11+G11</f>
        <v>0</v>
      </c>
      <c r="J11" s="103"/>
      <c r="K11" s="102">
        <v>0</v>
      </c>
      <c r="L11" s="103"/>
      <c r="M11" s="102">
        <v>0</v>
      </c>
      <c r="N11" s="103"/>
      <c r="O11" s="102">
        <v>199883766</v>
      </c>
      <c r="P11" s="102"/>
      <c r="Q11" s="102">
        <f t="shared" ref="Q11:Q15" si="1">K11+M11+O11</f>
        <v>199883766</v>
      </c>
    </row>
    <row r="12" spans="1:19" ht="18.75" customHeight="1" x14ac:dyDescent="0.45">
      <c r="A12" s="12" t="s">
        <v>201</v>
      </c>
      <c r="B12" s="33"/>
      <c r="C12" s="102">
        <v>0</v>
      </c>
      <c r="D12" s="103"/>
      <c r="E12" s="102">
        <v>0</v>
      </c>
      <c r="F12" s="102"/>
      <c r="G12" s="102">
        <v>0</v>
      </c>
      <c r="H12" s="102"/>
      <c r="I12" s="102">
        <f t="shared" si="0"/>
        <v>0</v>
      </c>
      <c r="J12" s="103"/>
      <c r="K12" s="102">
        <v>10165119231</v>
      </c>
      <c r="L12" s="102"/>
      <c r="M12" s="102">
        <v>0</v>
      </c>
      <c r="N12" s="103"/>
      <c r="O12" s="102">
        <v>-74625000</v>
      </c>
      <c r="P12" s="102"/>
      <c r="Q12" s="102">
        <f t="shared" si="1"/>
        <v>10090494231</v>
      </c>
    </row>
    <row r="13" spans="1:19" ht="18.75" customHeight="1" x14ac:dyDescent="0.45">
      <c r="A13" s="12" t="s">
        <v>227</v>
      </c>
      <c r="B13" s="33"/>
      <c r="C13" s="102">
        <v>2863575139</v>
      </c>
      <c r="D13" s="103"/>
      <c r="E13" s="102">
        <v>0</v>
      </c>
      <c r="F13" s="102"/>
      <c r="G13" s="102">
        <v>0</v>
      </c>
      <c r="H13" s="102"/>
      <c r="I13" s="102">
        <f t="shared" si="0"/>
        <v>2863575139</v>
      </c>
      <c r="J13" s="103"/>
      <c r="K13" s="102">
        <v>4106516007</v>
      </c>
      <c r="L13" s="102"/>
      <c r="M13" s="102">
        <v>-49651125</v>
      </c>
      <c r="N13" s="103"/>
      <c r="O13" s="102">
        <v>0</v>
      </c>
      <c r="P13" s="102"/>
      <c r="Q13" s="102">
        <f>K13+M13+O13</f>
        <v>4056864882</v>
      </c>
      <c r="S13" s="181"/>
    </row>
    <row r="14" spans="1:19" ht="18.75" customHeight="1" x14ac:dyDescent="0.45">
      <c r="A14" s="12" t="s">
        <v>228</v>
      </c>
      <c r="B14" s="33"/>
      <c r="C14" s="102">
        <v>1034288883</v>
      </c>
      <c r="D14" s="103"/>
      <c r="E14" s="102">
        <v>0</v>
      </c>
      <c r="F14" s="102"/>
      <c r="G14" s="102">
        <v>0</v>
      </c>
      <c r="H14" s="102"/>
      <c r="I14" s="102">
        <f t="shared" si="0"/>
        <v>1034288883</v>
      </c>
      <c r="J14" s="103"/>
      <c r="K14" s="102">
        <v>1278302263</v>
      </c>
      <c r="L14" s="102"/>
      <c r="M14" s="102">
        <v>-17973656</v>
      </c>
      <c r="N14" s="103"/>
      <c r="O14" s="102">
        <v>0</v>
      </c>
      <c r="P14" s="102"/>
      <c r="Q14" s="102">
        <f t="shared" si="1"/>
        <v>1260328607</v>
      </c>
      <c r="S14" s="181"/>
    </row>
    <row r="15" spans="1:19" ht="18.75" customHeight="1" thickBot="1" x14ac:dyDescent="0.5">
      <c r="A15" s="12" t="s">
        <v>244</v>
      </c>
      <c r="B15" s="33"/>
      <c r="C15" s="102">
        <v>193609588</v>
      </c>
      <c r="D15" s="103"/>
      <c r="E15" s="102">
        <v>-13630000</v>
      </c>
      <c r="F15" s="102"/>
      <c r="G15" s="102">
        <v>0</v>
      </c>
      <c r="H15" s="102"/>
      <c r="I15" s="102">
        <f t="shared" si="0"/>
        <v>179979588</v>
      </c>
      <c r="J15" s="103"/>
      <c r="K15" s="102">
        <v>193609588</v>
      </c>
      <c r="L15" s="102"/>
      <c r="M15" s="102">
        <v>-13630000</v>
      </c>
      <c r="N15" s="103"/>
      <c r="O15" s="102">
        <v>0</v>
      </c>
      <c r="P15" s="102"/>
      <c r="Q15" s="102">
        <f t="shared" si="1"/>
        <v>179979588</v>
      </c>
      <c r="S15" s="181"/>
    </row>
    <row r="16" spans="1:19" ht="19.5" thickBot="1" x14ac:dyDescent="0.5">
      <c r="A16" s="12" t="s">
        <v>2</v>
      </c>
      <c r="B16" s="33"/>
      <c r="C16" s="104">
        <f>SUM(C10:C15)</f>
        <v>4091473610</v>
      </c>
      <c r="D16" s="12"/>
      <c r="E16" s="104">
        <f>SUM(E10:E15)</f>
        <v>-13630000</v>
      </c>
      <c r="F16" s="33"/>
      <c r="G16" s="104">
        <f>SUM(G10:G15)</f>
        <v>0</v>
      </c>
      <c r="H16" s="33"/>
      <c r="I16" s="104">
        <f>SUM(I10:I15)</f>
        <v>4077843610</v>
      </c>
      <c r="J16" s="33"/>
      <c r="K16" s="104">
        <f>SUM(K10:K15)</f>
        <v>25646356442</v>
      </c>
      <c r="L16" s="12"/>
      <c r="M16" s="104">
        <f>SUM(M10:M15)</f>
        <v>-81254781</v>
      </c>
      <c r="N16" s="33"/>
      <c r="O16" s="104">
        <f>SUM(O10:O15)</f>
        <v>90883766</v>
      </c>
      <c r="P16" s="33"/>
      <c r="Q16" s="104">
        <f>SUM(Q10:Q15)</f>
        <v>25655985427</v>
      </c>
    </row>
    <row r="17" ht="18.75" thickTop="1" x14ac:dyDescent="0.45"/>
  </sheetData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7" right="0.7" top="0.75" bottom="0.75" header="0.3" footer="0.3"/>
  <pageSetup scale="87" fitToHeight="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7"/>
  <sheetViews>
    <sheetView rightToLeft="1" zoomScaleNormal="100" zoomScaleSheetLayoutView="100" workbookViewId="0">
      <selection activeCell="I15" sqref="I15"/>
    </sheetView>
  </sheetViews>
  <sheetFormatPr defaultColWidth="9.140625" defaultRowHeight="15.75" x14ac:dyDescent="0.4"/>
  <cols>
    <col min="1" max="1" width="18.140625" style="3" bestFit="1" customWidth="1"/>
    <col min="2" max="2" width="0.7109375" style="3" customWidth="1"/>
    <col min="3" max="3" width="11.85546875" style="3" customWidth="1"/>
    <col min="4" max="4" width="0.28515625" style="3" customWidth="1"/>
    <col min="5" max="5" width="9.140625" style="3" customWidth="1"/>
    <col min="6" max="6" width="0.5703125" style="3" customWidth="1"/>
    <col min="7" max="7" width="12" style="3" customWidth="1"/>
    <col min="8" max="8" width="0.5703125" style="3" customWidth="1"/>
    <col min="9" max="9" width="9.140625" style="3" customWidth="1"/>
    <col min="10" max="10" width="0.7109375" style="3" customWidth="1"/>
    <col min="11" max="16384" width="9.140625" style="3"/>
  </cols>
  <sheetData>
    <row r="1" spans="1:11" ht="21" x14ac:dyDescent="0.55000000000000004">
      <c r="A1" s="215" t="str">
        <f>درآمدها!A1</f>
        <v xml:space="preserve">صندوق سرمایه گذاری کارگزاری پارسیان 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1" ht="21" x14ac:dyDescent="0.55000000000000004">
      <c r="A2" s="215" t="s">
        <v>62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1" ht="21" x14ac:dyDescent="0.55000000000000004">
      <c r="A3" s="215" t="str">
        <f>درآمدها!A3</f>
        <v>برای ماه منتهی به 1403/01/27</v>
      </c>
      <c r="B3" s="215"/>
      <c r="C3" s="215"/>
      <c r="D3" s="215"/>
      <c r="E3" s="215"/>
      <c r="F3" s="215"/>
      <c r="G3" s="215"/>
      <c r="H3" s="215"/>
      <c r="I3" s="215"/>
      <c r="J3" s="215"/>
    </row>
    <row r="4" spans="1:11" ht="25.5" x14ac:dyDescent="0.4">
      <c r="A4" s="216" t="s">
        <v>72</v>
      </c>
      <c r="B4" s="216"/>
      <c r="C4" s="216"/>
      <c r="D4" s="216"/>
      <c r="E4" s="216"/>
      <c r="F4" s="216"/>
      <c r="G4" s="216"/>
      <c r="H4" s="216"/>
      <c r="I4" s="216"/>
      <c r="J4" s="216"/>
    </row>
    <row r="5" spans="1:11" ht="16.5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37.5" customHeight="1" thickBot="1" x14ac:dyDescent="0.45">
      <c r="A6" s="259" t="s">
        <v>19</v>
      </c>
      <c r="B6" s="259"/>
      <c r="C6" s="260" t="s">
        <v>247</v>
      </c>
      <c r="D6" s="260"/>
      <c r="E6" s="260"/>
      <c r="F6" s="260"/>
      <c r="G6" s="259" t="s">
        <v>248</v>
      </c>
      <c r="H6" s="259"/>
      <c r="I6" s="259"/>
      <c r="J6" s="259"/>
      <c r="K6" s="2"/>
    </row>
    <row r="7" spans="1:11" ht="59.25" customHeight="1" x14ac:dyDescent="0.4">
      <c r="A7" s="20" t="s">
        <v>15</v>
      </c>
      <c r="B7" s="6"/>
      <c r="C7" s="11" t="s">
        <v>16</v>
      </c>
      <c r="D7" s="6"/>
      <c r="E7" s="11" t="s">
        <v>17</v>
      </c>
      <c r="F7" s="18"/>
      <c r="G7" s="11" t="s">
        <v>16</v>
      </c>
      <c r="H7" s="6"/>
      <c r="I7" s="11" t="s">
        <v>17</v>
      </c>
      <c r="J7" s="6"/>
      <c r="K7" s="6"/>
    </row>
    <row r="8" spans="1:11" ht="22.5" customHeight="1" thickBot="1" x14ac:dyDescent="0.45">
      <c r="A8" s="17"/>
      <c r="B8" s="6"/>
      <c r="C8" s="41" t="s">
        <v>65</v>
      </c>
      <c r="D8" s="6"/>
      <c r="E8" s="17"/>
      <c r="F8" s="6"/>
      <c r="G8" s="41" t="s">
        <v>65</v>
      </c>
      <c r="H8" s="6"/>
      <c r="I8" s="17"/>
      <c r="J8" s="6"/>
      <c r="K8" s="6"/>
    </row>
    <row r="9" spans="1:11" ht="18" customHeight="1" x14ac:dyDescent="0.4">
      <c r="A9" s="7" t="s">
        <v>170</v>
      </c>
      <c r="B9" s="7"/>
      <c r="C9" s="82">
        <v>3609362</v>
      </c>
      <c r="D9" s="7"/>
      <c r="E9" s="7" t="s">
        <v>182</v>
      </c>
      <c r="F9" s="7"/>
      <c r="G9" s="82">
        <v>581414452</v>
      </c>
      <c r="H9" s="7"/>
      <c r="I9" s="7" t="s">
        <v>182</v>
      </c>
      <c r="J9" s="7"/>
      <c r="K9" s="6"/>
    </row>
    <row r="10" spans="1:11" ht="18" customHeight="1" thickBot="1" x14ac:dyDescent="0.45">
      <c r="A10" s="7" t="s">
        <v>243</v>
      </c>
      <c r="B10" s="172"/>
      <c r="C10" s="82">
        <v>81592</v>
      </c>
      <c r="D10" s="172"/>
      <c r="E10" s="7" t="s">
        <v>182</v>
      </c>
      <c r="F10" s="172"/>
      <c r="G10" s="82">
        <v>7911134185</v>
      </c>
      <c r="H10" s="172"/>
      <c r="I10" s="7" t="s">
        <v>182</v>
      </c>
      <c r="J10" s="6"/>
      <c r="K10" s="6"/>
    </row>
    <row r="11" spans="1:11" ht="16.5" thickBot="1" x14ac:dyDescent="0.45">
      <c r="A11" s="7" t="s">
        <v>2</v>
      </c>
      <c r="B11" s="172"/>
      <c r="C11" s="83">
        <f>SUM(C9:C10)</f>
        <v>3690954</v>
      </c>
      <c r="D11" s="172"/>
      <c r="E11" s="9"/>
      <c r="F11" s="172"/>
      <c r="G11" s="83">
        <f>SUM(G9:G10)</f>
        <v>8492548637</v>
      </c>
      <c r="H11" s="172"/>
      <c r="I11" s="9"/>
      <c r="J11" s="6"/>
      <c r="K11" s="6"/>
    </row>
    <row r="12" spans="1:11" ht="16.5" thickTop="1" x14ac:dyDescent="0.4"/>
    <row r="16" spans="1:11" x14ac:dyDescent="0.4">
      <c r="G16" s="111"/>
    </row>
    <row r="17" spans="7:7" x14ac:dyDescent="0.4">
      <c r="G17" s="113"/>
    </row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rightToLeft="1" view="pageBreakPreview" zoomScaleNormal="100" zoomScaleSheetLayoutView="100" workbookViewId="0">
      <selection activeCell="K17" sqref="K17"/>
    </sheetView>
  </sheetViews>
  <sheetFormatPr defaultRowHeight="15" x14ac:dyDescent="0.25"/>
  <cols>
    <col min="1" max="1" width="32.42578125" customWidth="1"/>
    <col min="2" max="2" width="1.42578125" customWidth="1"/>
    <col min="3" max="3" width="13.28515625" bestFit="1" customWidth="1"/>
    <col min="4" max="4" width="1.28515625" customWidth="1"/>
    <col min="5" max="5" width="13.7109375" customWidth="1"/>
  </cols>
  <sheetData>
    <row r="1" spans="1:12" ht="19.5" x14ac:dyDescent="0.5">
      <c r="A1" s="261" t="str">
        <f>درآمدها!A1</f>
        <v xml:space="preserve">صندوق سرمایه گذاری کارگزاری پارسیان </v>
      </c>
      <c r="B1" s="261"/>
      <c r="C1" s="261"/>
      <c r="D1" s="261"/>
      <c r="E1" s="261"/>
    </row>
    <row r="2" spans="1:12" ht="19.5" x14ac:dyDescent="0.5">
      <c r="A2" s="261" t="s">
        <v>62</v>
      </c>
      <c r="B2" s="261"/>
      <c r="C2" s="261"/>
      <c r="D2" s="261"/>
      <c r="E2" s="261"/>
    </row>
    <row r="3" spans="1:12" ht="19.5" x14ac:dyDescent="0.5">
      <c r="A3" s="261" t="str">
        <f>درآمدها!A3</f>
        <v>برای ماه منتهی به 1403/01/27</v>
      </c>
      <c r="B3" s="261"/>
      <c r="C3" s="261"/>
      <c r="D3" s="261"/>
      <c r="E3" s="261"/>
    </row>
    <row r="4" spans="1:12" ht="25.5" x14ac:dyDescent="0.25">
      <c r="A4" s="216" t="s">
        <v>73</v>
      </c>
      <c r="B4" s="216"/>
      <c r="C4" s="216"/>
      <c r="D4" s="216"/>
      <c r="E4" s="216"/>
    </row>
    <row r="5" spans="1:12" ht="47.25" x14ac:dyDescent="0.25">
      <c r="A5" s="142"/>
      <c r="B5" s="2"/>
      <c r="C5" s="141" t="s">
        <v>247</v>
      </c>
      <c r="D5" s="138"/>
      <c r="E5" s="141" t="s">
        <v>248</v>
      </c>
    </row>
    <row r="6" spans="1:12" ht="16.5" customHeight="1" thickBot="1" x14ac:dyDescent="0.3">
      <c r="A6" s="184"/>
      <c r="B6" s="253"/>
      <c r="C6" s="171" t="s">
        <v>6</v>
      </c>
      <c r="D6" s="174"/>
      <c r="E6" s="171" t="s">
        <v>6</v>
      </c>
    </row>
    <row r="7" spans="1:12" ht="18.75" x14ac:dyDescent="0.25">
      <c r="A7" s="175" t="s">
        <v>29</v>
      </c>
      <c r="B7" s="253"/>
      <c r="C7" s="185">
        <v>205099</v>
      </c>
      <c r="D7" s="7"/>
      <c r="E7" s="185">
        <v>1887834</v>
      </c>
    </row>
    <row r="8" spans="1:12" ht="19.5" thickBot="1" x14ac:dyDescent="0.3">
      <c r="A8" s="94" t="s">
        <v>225</v>
      </c>
      <c r="B8" s="186"/>
      <c r="C8" s="143">
        <v>-3396543</v>
      </c>
      <c r="D8" s="186"/>
      <c r="E8" s="94">
        <v>338523184</v>
      </c>
      <c r="I8" s="89"/>
    </row>
    <row r="9" spans="1:12" ht="19.5" thickBot="1" x14ac:dyDescent="0.3">
      <c r="A9" s="12" t="s">
        <v>2</v>
      </c>
      <c r="B9" s="33"/>
      <c r="C9" s="144">
        <f>SUM(C7:C8)</f>
        <v>-3191444</v>
      </c>
      <c r="D9" s="33"/>
      <c r="E9" s="105">
        <f>SUM(E7:E8)</f>
        <v>340411018</v>
      </c>
    </row>
    <row r="10" spans="1:12" ht="15.75" thickTop="1" x14ac:dyDescent="0.25">
      <c r="L10" s="89"/>
    </row>
    <row r="14" spans="1:12" x14ac:dyDescent="0.25">
      <c r="G14" s="89"/>
    </row>
  </sheetData>
  <mergeCells count="5">
    <mergeCell ref="A1:E1"/>
    <mergeCell ref="A2:E2"/>
    <mergeCell ref="A3:E3"/>
    <mergeCell ref="A4:E4"/>
    <mergeCell ref="B6:B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 سهام</vt:lpstr>
      <vt:lpstr>اوراق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درآمدها!Print_Area</vt:lpstr>
      <vt:lpstr>'سایر درآمدها'!Print_Area</vt:lpstr>
      <vt:lpstr>سپرده!Print_Area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Sara Golmohammadi</cp:lastModifiedBy>
  <cp:lastPrinted>2024-02-06T09:33:07Z</cp:lastPrinted>
  <dcterms:created xsi:type="dcterms:W3CDTF">2017-11-22T14:26:20Z</dcterms:created>
  <dcterms:modified xsi:type="dcterms:W3CDTF">2024-04-24T05:18:20Z</dcterms:modified>
</cp:coreProperties>
</file>