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3\14030727\"/>
    </mc:Choice>
  </mc:AlternateContent>
  <xr:revisionPtr revIDLastSave="0" documentId="13_ncr:1_{DC134D2A-B7CD-49CD-AF56-B7561EE951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اوراق!$A$1:$AM$11</definedName>
    <definedName name="_xlnm.Print_Area" localSheetId="6">درآمد!$A$1:$K$13</definedName>
    <definedName name="_xlnm.Print_Area" localSheetId="10">'درآمد سپرده بانکی'!$A$1:$K$11</definedName>
    <definedName name="_xlnm.Print_Area" localSheetId="9">'درآمد سرمایه گذاری در اوراق به'!$A$1:$S$14</definedName>
    <definedName name="_xlnm.Print_Area" localSheetId="7">'درآمد سرمایه گذاری در سهام'!$A$1:$X$80</definedName>
    <definedName name="_xlnm.Print_Area" localSheetId="8">'درآمد سرمایه گذاری در صندوق'!$A$1:$X$10</definedName>
    <definedName name="_xlnm.Print_Area" localSheetId="12">'درآمد سود سهام'!$A$1:$T$52</definedName>
    <definedName name="_xlnm.Print_Area" localSheetId="16">'درآمد ناشی از تغییر قیمت اوراق'!$A$1:$R$59</definedName>
    <definedName name="_xlnm.Print_Area" localSheetId="15">'درآمد ناشی از فروش'!$A$1:$R$48</definedName>
    <definedName name="_xlnm.Print_Area" localSheetId="11">'سایر درآمدها'!$A$1:$G$10</definedName>
    <definedName name="_xlnm.Print_Area" localSheetId="5">سپرده!$A$1:$M$13</definedName>
    <definedName name="_xlnm.Print_Area" localSheetId="1">سهام!$A$1:$AC$58</definedName>
    <definedName name="_xlnm.Print_Area" localSheetId="13">'سود اوراق بهادار'!$A$1:$U$12</definedName>
    <definedName name="_xlnm.Print_Area" localSheetId="14">'سود سپرده بانکی'!$A$1:$N$11</definedName>
    <definedName name="_xlnm.Print_Area" localSheetId="0">'صورت وضعیت'!$A$1:$C$6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0" l="1"/>
  <c r="W9" i="10"/>
  <c r="L80" i="9"/>
  <c r="W8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10" i="9"/>
  <c r="L9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10" i="9"/>
  <c r="W9" i="9"/>
  <c r="J13" i="8"/>
  <c r="H9" i="8"/>
  <c r="H10" i="8"/>
  <c r="H11" i="8"/>
  <c r="H12" i="8"/>
  <c r="H8" i="8"/>
  <c r="U60" i="9"/>
  <c r="U80" i="9" s="1"/>
  <c r="F8" i="8" s="1"/>
  <c r="P60" i="9"/>
  <c r="K52" i="15"/>
  <c r="Q52" i="15"/>
  <c r="M11" i="18"/>
  <c r="Q48" i="19"/>
  <c r="N80" i="9"/>
  <c r="S80" i="9"/>
  <c r="C59" i="21"/>
  <c r="E59" i="21"/>
  <c r="G59" i="21"/>
  <c r="I59" i="21"/>
  <c r="M59" i="21"/>
  <c r="O59" i="21"/>
  <c r="Q59" i="21"/>
  <c r="C48" i="19"/>
  <c r="E48" i="19"/>
  <c r="G48" i="19"/>
  <c r="I48" i="19"/>
  <c r="K48" i="19"/>
  <c r="M48" i="19"/>
  <c r="O48" i="19"/>
  <c r="I11" i="18"/>
  <c r="G11" i="18"/>
  <c r="C11" i="18"/>
  <c r="J12" i="17"/>
  <c r="N12" i="17"/>
  <c r="P12" i="17"/>
  <c r="T12" i="17"/>
  <c r="F11" i="8"/>
  <c r="F10" i="8"/>
  <c r="F9" i="8"/>
  <c r="H13" i="7"/>
  <c r="D13" i="7"/>
  <c r="F13" i="7"/>
  <c r="J13" i="7"/>
  <c r="U10" i="4"/>
  <c r="Z50" i="2"/>
  <c r="Q10" i="4"/>
  <c r="R58" i="2"/>
  <c r="H58" i="2"/>
  <c r="J58" i="2"/>
  <c r="L58" i="2"/>
  <c r="N58" i="2"/>
  <c r="P58" i="2"/>
  <c r="T58" i="2"/>
  <c r="X58" i="2"/>
  <c r="Z58" i="2"/>
  <c r="AL11" i="22"/>
  <c r="AJ11" i="22"/>
  <c r="AH11" i="22"/>
  <c r="AB11" i="22"/>
  <c r="AA11" i="22"/>
  <c r="Y11" i="22"/>
  <c r="X11" i="22"/>
  <c r="V11" i="22"/>
  <c r="T11" i="22"/>
  <c r="H13" i="8" l="1"/>
  <c r="F13" i="8"/>
  <c r="P80" i="9"/>
</calcChain>
</file>

<file path=xl/sharedStrings.xml><?xml version="1.0" encoding="utf-8"?>
<sst xmlns="http://schemas.openxmlformats.org/spreadsheetml/2006/main" count="661" uniqueCount="252">
  <si>
    <t>صندوق سرمایه گذاری سهامی اهرمی پیشران پارسیان</t>
  </si>
  <si>
    <t>صورت وضعیت پرتفوی</t>
  </si>
  <si>
    <t>برای ماه منتهی به 1403/07/27</t>
  </si>
  <si>
    <t>-1</t>
  </si>
  <si>
    <t>سرمایه گذاری ها</t>
  </si>
  <si>
    <t>-1-1</t>
  </si>
  <si>
    <t>سرمایه گذاری در سهام و حق تقدم سهام</t>
  </si>
  <si>
    <t>1403/06/27</t>
  </si>
  <si>
    <t>تغییرات طی دوره</t>
  </si>
  <si>
    <t>1403/07/27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</si>
  <si>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</si>
  <si>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</si>
  <si>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</si>
  <si>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</si>
  <si>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</si>
  <si>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</si>
  <si>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</si>
  <si>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</si>
  <si>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</si>
  <si>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</si>
  <si>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</si>
  <si>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</si>
  <si>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بانک سامان</t>
  </si>
  <si>
    <t>بانک ملت</t>
  </si>
  <si>
    <t>بانک‌اقتصادنوین‌</t>
  </si>
  <si>
    <t>بورس اوراق بهادار تهران</t>
  </si>
  <si>
    <t>بیمه اتکایی ایران معین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</si>
  <si>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</si>
  <si>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</si>
  <si>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</si>
  <si>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</si>
  <si>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</si>
  <si>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پلیمر آریا ساسول</t>
  </si>
  <si>
    <t>پویا زرکان آق دره</t>
  </si>
  <si>
    <t>توسعه‌معادن‌وفلزات‌</t>
  </si>
  <si>
    <t>تولید ژلاتین کپسول ایران</t>
  </si>
  <si>
    <t>چرخشگر</t>
  </si>
  <si>
    <t>ذوب آهن اصفهان</t>
  </si>
  <si>
    <t>زامیاد</t>
  </si>
  <si>
    <t>س. نفت و گاز و پتروشیمی تأمین</t>
  </si>
  <si>
    <t>سایپا</t>
  </si>
  <si>
    <t>سرمایه گذاری تامین اجتماعی</t>
  </si>
  <si>
    <t>سرمایه‌گذاری‌غدیر(هلدینگ‌</t>
  </si>
  <si>
    <t>سیمان آبیک</t>
  </si>
  <si>
    <t>سیمان فارس و خوزستان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</si>
  <si>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</si>
  <si>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</si>
  <si>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</si>
  <si>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</si>
  <si>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</si>
  <si>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صنایع پتروشیمی خلیج فارس</t>
  </si>
  <si>
    <t>فرابورس ایران</t>
  </si>
  <si>
    <t>فولاد  خوزستان</t>
  </si>
  <si>
    <t>گروه مدیریت سرمایه گذاری امید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</si>
  <si>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</si>
  <si>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</si>
  <si>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</si>
  <si>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</si>
  <si>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</si>
  <si>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معدنی‌وصنعتی‌چادرملو</t>
  </si>
  <si>
    <t>ملی کشت و صنعت و دامپروری پارس</t>
  </si>
  <si>
    <t>ملی‌ صنایع‌ مس‌ ایران‌</t>
  </si>
  <si>
    <t>نخریسی و نساجی خسروی خراسان</t>
  </si>
  <si>
    <t>نورایستا پلاستیک</t>
  </si>
  <si>
    <t>کاشی‌ وسرامیک‌ حافظ‌</t>
  </si>
  <si>
    <t>کشتیرانی جمهوری اسلامی ایران</t>
  </si>
  <si>
    <t>کویر تایر</t>
  </si>
  <si>
    <t>پتروشیمی‌شیراز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</si>
  <si>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</si>
  <si>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</si>
  <si>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</si>
  <si>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</si>
  <si>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</si>
  <si>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</si>
  <si>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</si>
  <si>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</si>
  <si>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</si>
  <si>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</si>
  <si>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طلای سرخ نوویرا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</si>
  <si>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</si>
  <si>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</si>
  <si>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</si>
  <si>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</si>
  <si>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</si>
  <si>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</si>
  <si>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</si>
  <si>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</si>
  <si>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</si>
  <si>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</si>
  <si>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</si>
  <si>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</si>
  <si>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</si>
  <si>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اسناد خزانه-م12بودجه02-050916</t>
  </si>
  <si>
    <t>1402/12/29</t>
  </si>
  <si>
    <t>1405/09/16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</si>
  <si>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</si>
  <si>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</si>
  <si>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</si>
  <si>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</si>
  <si>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</si>
  <si>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</si>
  <si>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</si>
  <si>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</si>
  <si>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</si>
  <si>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</si>
  <si>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</si>
  <si>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</si>
  <si>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</si>
  <si>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</si>
  <si>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</si>
  <si>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</si>
  <si>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</si>
  <si>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</si>
  <si>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</si>
  <si>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</si>
  <si>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</si>
  <si>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</si>
  <si>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</si>
  <si>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</si>
  <si>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</si>
  <si>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</si>
  <si>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</si>
  <si>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</si>
  <si>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</si>
  <si>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</si>
  <si>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</si>
  <si>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</si>
  <si>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کالسیمین‌</t>
  </si>
  <si>
    <t>گسترش نفت و گاز پارسیان</t>
  </si>
  <si>
    <t>سرامیک‌های‌صنعتی‌اردکان‌</t>
  </si>
  <si>
    <t>پتروشیمی پردیس</t>
  </si>
  <si>
    <t>شیشه‌ همدان‌</t>
  </si>
  <si>
    <t>صنایع پتروشیمی دهدشت</t>
  </si>
  <si>
    <t>سیمان‌سپاهان‌</t>
  </si>
  <si>
    <t>صنعت غذایی کورش</t>
  </si>
  <si>
    <t>بهمن  دیزل</t>
  </si>
  <si>
    <t>بانک تجارت</t>
  </si>
  <si>
    <t>پتروشیمی نوری</t>
  </si>
  <si>
    <t>سیمان‌اصفهان‌</t>
  </si>
  <si>
    <t>پتروشیمی بوعلی سینا</t>
  </si>
  <si>
    <t>فولاد مبارکه اصفهان</t>
  </si>
  <si>
    <t>سپید ماکیان</t>
  </si>
  <si>
    <t>ح . معدنی‌وصنعتی‌چادرملو</t>
  </si>
  <si>
    <t>کاشی‌ پارس‌</t>
  </si>
  <si>
    <t>توسعه معادن وص.معدنی خاورمیانه</t>
  </si>
  <si>
    <t>ایران‌یاساتایرورابر</t>
  </si>
  <si>
    <t>داروسازی دانا</t>
  </si>
  <si>
    <t>سرمایه گذاری پارس آریان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</si>
  <si>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</si>
  <si>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</si>
  <si>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</si>
  <si>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</si>
  <si>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</si>
  <si>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</si>
  <si>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</si>
  <si>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</si>
  <si>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اهداف لوتوس14061104</t>
  </si>
  <si>
    <t>مرابحه اورند پیشرو-لوتوس051118</t>
  </si>
  <si>
    <t>مرابحه بسپارشیمی سپیدان061020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</si>
  <si>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</si>
  <si>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</si>
  <si>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</si>
  <si>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</si>
  <si>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</si>
  <si>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</si>
  <si>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</si>
  <si>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</si>
  <si>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</si>
  <si>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</si>
  <si>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</si>
  <si>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</si>
  <si>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</si>
  <si>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</si>
  <si>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</si>
  <si>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</si>
  <si>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</si>
  <si>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</si>
  <si>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</si>
  <si>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</si>
  <si>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</si>
  <si>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1403/07/11</t>
  </si>
  <si>
    <t>1403/04/19</t>
  </si>
  <si>
    <t>1403/04/27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</si>
  <si>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</si>
  <si>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</si>
  <si>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</si>
  <si>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</si>
  <si>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</si>
  <si>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</si>
  <si>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</si>
  <si>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1403/06/18</t>
  </si>
  <si>
    <t>1403/03/02</t>
  </si>
  <si>
    <t>1403/07/08</t>
  </si>
  <si>
    <t>1403/04/12</t>
  </si>
  <si>
    <t>1403/01/30</t>
  </si>
  <si>
    <t>1403/02/16</t>
  </si>
  <si>
    <t>1403/03/19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</si>
  <si>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</si>
  <si>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</si>
  <si>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</si>
  <si>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</si>
  <si>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</si>
  <si>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</si>
  <si>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</si>
  <si>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</si>
  <si>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</si>
  <si>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</si>
  <si>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</si>
  <si>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</si>
  <si>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</si>
  <si>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</si>
  <si>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</si>
  <si>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</si>
  <si>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</si>
  <si>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‫اطلاعات اوراق بهادار با درآمد ثابت</t>
  </si>
  <si>
    <t>‫تغییرات طی دوره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</si>
  <si>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</si>
  <si>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</si>
  <si>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</si>
  <si>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</si>
  <si>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</si>
  <si>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</si>
  <si>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</si>
  <si>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</si>
  <si>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</si>
  <si>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</si>
  <si>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</si>
  <si>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</si>
  <si>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</si>
  <si>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</si>
  <si>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</si>
  <si>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</si>
  <si>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‫خیر</t>
  </si>
  <si>
    <t>بورس کالا</t>
  </si>
  <si>
    <t>گواهی شمش طلا  نماد معاملاتی CD1G0B0001</t>
  </si>
  <si>
    <t>1-1-2</t>
  </si>
  <si>
    <t>‫0000/00/02</t>
  </si>
  <si>
    <t>‫جمع</t>
  </si>
  <si>
    <t>‫1403/07/27</t>
  </si>
  <si>
    <t>‫1403/06/27</t>
  </si>
  <si>
    <t>پارسیان</t>
  </si>
  <si>
    <t>اقتصاد نوین</t>
  </si>
  <si>
    <t xml:space="preserve"> بانک ملت </t>
  </si>
  <si>
    <t xml:space="preserve"> بانک تجارت</t>
  </si>
  <si>
    <t>بانک پارسیان</t>
  </si>
  <si>
    <t xml:space="preserve"> بانک اقتصاد نوین</t>
  </si>
  <si>
    <t xml:space="preserve"> بانک پارسیان</t>
  </si>
  <si>
    <t>.</t>
  </si>
  <si>
    <t>بانک اقتصاد نوین</t>
  </si>
  <si>
    <t xml:space="preserve"> بانک ملت</t>
  </si>
  <si>
    <t>سرمایه گذاری در گواهی سپرده کالایی سکه و شمش طلا</t>
  </si>
  <si>
    <t>-5-1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</si>
</sst>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20"/>
      <color rgb="FF000000"/>
      <name val="Arial"/>
      <family val="2"/>
    </font>
    <font>
      <b/>
      <sz val="20"/>
      <color rgb="FF000000"/>
      <name val="B Nazanin"/>
      <charset val="178"/>
    </font>
    <font>
      <sz val="14"/>
      <color rgb="FF1E90FF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/>
    <xf numFmtId="37" fontId="8" fillId="0" borderId="7" xfId="0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3" fontId="9" fillId="0" borderId="0" xfId="0" applyNumberFormat="1" applyFont="1"/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37" fontId="6" fillId="0" borderId="0" xfId="0" applyNumberFormat="1" applyFont="1"/>
    <xf numFmtId="43" fontId="8" fillId="0" borderId="0" xfId="1" applyFont="1" applyFill="1" applyAlignment="1">
      <alignment horizontal="center" vertical="center"/>
    </xf>
    <xf numFmtId="43" fontId="6" fillId="0" borderId="0" xfId="1" applyFont="1" applyFill="1"/>
    <xf numFmtId="37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37" fontId="8" fillId="0" borderId="11" xfId="0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164" fontId="6" fillId="0" borderId="0" xfId="1" applyNumberFormat="1" applyFont="1"/>
    <xf numFmtId="3" fontId="0" fillId="0" borderId="0" xfId="0" applyNumberFormat="1"/>
    <xf numFmtId="2" fontId="6" fillId="0" borderId="0" xfId="0" applyNumberFormat="1" applyFont="1"/>
    <xf numFmtId="3" fontId="11" fillId="0" borderId="0" xfId="0" applyNumberFormat="1" applyFont="1"/>
    <xf numFmtId="164" fontId="6" fillId="0" borderId="0" xfId="0" applyNumberFormat="1" applyFont="1"/>
    <xf numFmtId="165" fontId="11" fillId="0" borderId="0" xfId="1" applyNumberFormat="1" applyFont="1"/>
    <xf numFmtId="43" fontId="6" fillId="0" borderId="0" xfId="0" applyNumberFormat="1" applyFont="1"/>
    <xf numFmtId="166" fontId="6" fillId="0" borderId="0" xfId="0" applyNumberFormat="1" applyFont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5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2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4" fillId="0" borderId="0" xfId="0" applyNumberFormat="1" applyFont="1" applyBorder="1" applyAlignment="1">
      <alignment horizontal="right" vertical="top"/>
    </xf>
    <xf numFmtId="38" fontId="0" fillId="0" borderId="0" xfId="0" applyNumberFormat="1" applyBorder="1" applyAlignment="1">
      <alignment horizontal="left"/>
    </xf>
    <xf numFmtId="38" fontId="4" fillId="0" borderId="0" xfId="0" applyNumberFormat="1" applyFont="1" applyBorder="1" applyAlignment="1">
      <alignment vertical="top"/>
    </xf>
    <xf numFmtId="38" fontId="4" fillId="0" borderId="0" xfId="0" applyNumberFormat="1" applyFont="1" applyBorder="1" applyAlignment="1">
      <alignment horizontal="right" vertical="top" indent="1"/>
    </xf>
    <xf numFmtId="38" fontId="4" fillId="0" borderId="4" xfId="0" applyNumberFormat="1" applyFont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38" fontId="4" fillId="0" borderId="6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4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38" fontId="4" fillId="0" borderId="4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center" vertical="top"/>
    </xf>
    <xf numFmtId="38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40" fontId="4" fillId="0" borderId="10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center" vertical="top"/>
    </xf>
    <xf numFmtId="40" fontId="4" fillId="0" borderId="10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vertical="top"/>
    </xf>
    <xf numFmtId="3" fontId="4" fillId="0" borderId="4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vertical="top"/>
    </xf>
    <xf numFmtId="38" fontId="4" fillId="0" borderId="0" xfId="0" applyNumberFormat="1" applyFont="1" applyAlignment="1">
      <alignment vertical="top"/>
    </xf>
    <xf numFmtId="0" fontId="6" fillId="0" borderId="0" xfId="0" applyFont="1"/>
    <xf numFmtId="40" fontId="4" fillId="0" borderId="0" xfId="0" applyNumberFormat="1" applyFont="1" applyBorder="1" applyAlignment="1">
      <alignment horizontal="right" vertical="top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38" fontId="4" fillId="0" borderId="0" xfId="0" applyNumberFormat="1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38" fontId="4" fillId="0" borderId="10" xfId="0" applyNumberFormat="1" applyFont="1" applyFill="1" applyBorder="1" applyAlignment="1">
      <alignment horizontal="center" vertical="top"/>
    </xf>
    <xf numFmtId="38" fontId="4" fillId="0" borderId="7" xfId="0" applyNumberFormat="1" applyFont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top" indent="1"/>
    </xf>
    <xf numFmtId="38" fontId="4" fillId="0" borderId="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indent="1"/>
    </xf>
    <xf numFmtId="37" fontId="7" fillId="0" borderId="7" xfId="0" applyNumberFormat="1" applyFont="1" applyBorder="1" applyAlignment="1">
      <alignment horizontal="center" vertical="center"/>
    </xf>
    <xf numFmtId="0" fontId="6" fillId="0" borderId="8" xfId="0" applyFont="1" applyBorder="1"/>
    <xf numFmtId="0" fontId="8" fillId="0" borderId="0" xfId="0" applyFont="1" applyAlignment="1">
      <alignment horizontal="center" vertical="center"/>
    </xf>
    <xf numFmtId="0" fontId="6" fillId="0" borderId="0" xfId="0" applyFont="1"/>
    <xf numFmtId="37" fontId="8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right" vertical="center" wrapText="1" indent="2" readingOrder="2"/>
    </xf>
    <xf numFmtId="37" fontId="8" fillId="0" borderId="12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right" vertical="center"/>
    </xf>
    <xf numFmtId="37" fontId="8" fillId="0" borderId="4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124" zoomScaleNormal="100" zoomScaleSheetLayoutView="124" workbookViewId="0">
      <selection activeCell="B9" sqref="B9"/>
    </sheetView>
  </sheetViews>
  <sheetFormatPr defaultRowHeight="12.75"/>
  <cols>
    <col min="1" max="3" width="58.28515625" customWidth="1"/>
  </cols>
  <sheetData>
    <row r="1" spans="1:3" ht="29.1" customHeight="1">
      <c r="A1" s="121"/>
      <c r="B1" s="121"/>
      <c r="C1" s="121"/>
    </row>
    <row r="2" spans="1:3" ht="21.75" customHeight="1">
      <c r="A2" s="121"/>
      <c r="B2" s="121"/>
      <c r="C2" s="121"/>
    </row>
    <row r="3" spans="1:3" ht="21.75" customHeight="1">
      <c r="A3" s="121"/>
      <c r="B3" s="121"/>
      <c r="C3" s="121"/>
    </row>
    <row r="4" spans="1:3" ht="33.75">
      <c r="A4" s="122" t="s">
        <v>0</v>
      </c>
      <c r="B4" s="122"/>
      <c r="C4" s="122"/>
    </row>
    <row r="5" spans="1:3" ht="123.6" customHeight="1">
      <c r="A5" s="122" t="s">
        <v>1</v>
      </c>
      <c r="B5" s="122"/>
      <c r="C5" s="122"/>
    </row>
    <row r="6" spans="1:3" ht="123.6" customHeight="1">
      <c r="A6" s="122" t="s">
        <v>2</v>
      </c>
      <c r="B6" s="122"/>
      <c r="C6" s="122"/>
    </row>
  </sheetData>
  <mergeCells count="3">
    <mergeCell ref="A4:C4"/>
    <mergeCell ref="A5:C5"/>
    <mergeCell ref="A6:C6"/>
  </mergeCells>
  <pageMargins left="0.39" right="0.39" top="0.39" bottom="0.39" header="0" footer="0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A11" sqref="A11"/>
    </sheetView>
  </sheetViews>
  <sheetFormatPr defaultRowHeight="12.75"/>
  <cols>
    <col min="1" max="1" width="6.7109375" bestFit="1" customWidth="1"/>
    <col min="2" max="2" width="27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8554687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3.85546875" bestFit="1" customWidth="1"/>
    <col min="19" max="19" width="0.28515625" customWidth="1"/>
  </cols>
  <sheetData>
    <row r="1" spans="1:18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8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18" ht="14.45" customHeight="1"/>
    <row r="5" spans="1:18" ht="14.45" customHeight="1">
      <c r="A5" s="1" t="s">
        <v>152</v>
      </c>
      <c r="B5" s="129" t="s">
        <v>153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ht="14.45" customHeight="1">
      <c r="D6" s="131" t="s">
        <v>121</v>
      </c>
      <c r="E6" s="131"/>
      <c r="F6" s="131"/>
      <c r="G6" s="131"/>
      <c r="H6" s="131"/>
      <c r="I6" s="131"/>
      <c r="J6" s="131"/>
      <c r="L6" s="131" t="s">
        <v>122</v>
      </c>
      <c r="M6" s="131"/>
      <c r="N6" s="131"/>
      <c r="O6" s="131"/>
      <c r="P6" s="131"/>
      <c r="Q6" s="131"/>
      <c r="R6" s="13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31" t="s">
        <v>154</v>
      </c>
      <c r="B8" s="131"/>
      <c r="D8" s="2" t="s">
        <v>155</v>
      </c>
      <c r="F8" s="2" t="s">
        <v>125</v>
      </c>
      <c r="H8" s="2" t="s">
        <v>126</v>
      </c>
      <c r="J8" s="2" t="s">
        <v>68</v>
      </c>
      <c r="L8" s="2" t="s">
        <v>155</v>
      </c>
      <c r="N8" s="2" t="s">
        <v>125</v>
      </c>
      <c r="P8" s="2" t="s">
        <v>126</v>
      </c>
      <c r="R8" s="2" t="s">
        <v>68</v>
      </c>
    </row>
    <row r="9" spans="1:18" ht="21.75" customHeight="1">
      <c r="A9" s="110" t="s">
        <v>88</v>
      </c>
      <c r="B9" s="110"/>
      <c r="D9" s="111">
        <v>1082299348</v>
      </c>
      <c r="F9" s="111">
        <v>10252285</v>
      </c>
      <c r="H9" s="111">
        <v>63452356</v>
      </c>
      <c r="J9" s="111">
        <v>1156003989</v>
      </c>
      <c r="L9" s="111">
        <v>4185689781</v>
      </c>
      <c r="N9" s="111">
        <v>82198828</v>
      </c>
      <c r="P9" s="111">
        <v>63452356</v>
      </c>
      <c r="R9" s="111">
        <v>4331340965</v>
      </c>
    </row>
    <row r="10" spans="1:18" ht="21.75" customHeight="1">
      <c r="A10" s="112" t="s">
        <v>157</v>
      </c>
      <c r="B10" s="112"/>
      <c r="D10" s="113">
        <v>0</v>
      </c>
      <c r="F10" s="113">
        <v>0</v>
      </c>
      <c r="H10" s="113">
        <v>0</v>
      </c>
      <c r="J10" s="113">
        <v>0</v>
      </c>
      <c r="L10" s="113">
        <v>910276686</v>
      </c>
      <c r="N10" s="113">
        <v>0</v>
      </c>
      <c r="P10" s="113">
        <v>2798384313</v>
      </c>
      <c r="R10" s="113">
        <v>3708660999</v>
      </c>
    </row>
    <row r="11" spans="1:18" ht="21.75" customHeight="1">
      <c r="A11" s="112" t="s">
        <v>156</v>
      </c>
      <c r="B11" s="112"/>
      <c r="D11" s="113">
        <v>0</v>
      </c>
      <c r="F11" s="113">
        <v>0</v>
      </c>
      <c r="H11" s="113">
        <v>0</v>
      </c>
      <c r="J11" s="113">
        <v>0</v>
      </c>
      <c r="L11" s="113">
        <v>324613563</v>
      </c>
      <c r="N11" s="113">
        <v>0</v>
      </c>
      <c r="P11" s="113">
        <v>137475079</v>
      </c>
      <c r="R11" s="113">
        <v>462088642</v>
      </c>
    </row>
    <row r="12" spans="1:18" ht="21.75" customHeight="1">
      <c r="A12" s="112" t="s">
        <v>158</v>
      </c>
      <c r="B12" s="112"/>
      <c r="D12" s="113">
        <v>0</v>
      </c>
      <c r="F12" s="113">
        <v>0</v>
      </c>
      <c r="H12" s="113">
        <v>0</v>
      </c>
      <c r="J12" s="113">
        <v>0</v>
      </c>
      <c r="L12" s="113">
        <v>216924658</v>
      </c>
      <c r="N12" s="113">
        <v>0</v>
      </c>
      <c r="P12" s="113">
        <v>61988763</v>
      </c>
      <c r="R12" s="113">
        <v>278913421</v>
      </c>
    </row>
    <row r="13" spans="1:18" ht="21.75" customHeight="1">
      <c r="A13" s="114" t="s">
        <v>92</v>
      </c>
      <c r="B13" s="114"/>
      <c r="D13" s="115">
        <v>0</v>
      </c>
      <c r="F13" s="115">
        <v>261946021</v>
      </c>
      <c r="H13" s="115">
        <v>0</v>
      </c>
      <c r="J13" s="115">
        <v>261946021</v>
      </c>
      <c r="L13" s="115">
        <v>0</v>
      </c>
      <c r="N13" s="115">
        <v>261946021</v>
      </c>
      <c r="P13" s="115">
        <v>0</v>
      </c>
      <c r="R13" s="115">
        <v>261946021</v>
      </c>
    </row>
    <row r="14" spans="1:18" ht="21.75" customHeight="1">
      <c r="A14" s="125" t="s">
        <v>68</v>
      </c>
      <c r="B14" s="125"/>
      <c r="D14" s="15">
        <v>1082299348</v>
      </c>
      <c r="F14" s="15">
        <v>272198306</v>
      </c>
      <c r="H14" s="15">
        <v>63452356</v>
      </c>
      <c r="J14" s="15">
        <v>1417950010</v>
      </c>
      <c r="L14" s="15">
        <v>5637504688</v>
      </c>
      <c r="N14" s="15">
        <v>344144849</v>
      </c>
      <c r="P14" s="15">
        <v>3061300511</v>
      </c>
      <c r="R14" s="15">
        <v>9042950048</v>
      </c>
    </row>
  </sheetData>
  <mergeCells count="8">
    <mergeCell ref="A14:B14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J38" sqref="J38"/>
    </sheetView>
  </sheetViews>
  <sheetFormatPr defaultRowHeight="12.75"/>
  <cols>
    <col min="1" max="1" width="5.140625" customWidth="1"/>
    <col min="2" max="2" width="20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4.45" customHeight="1"/>
    <row r="5" spans="1:10" ht="14.45" customHeight="1">
      <c r="A5" s="1" t="s">
        <v>159</v>
      </c>
      <c r="B5" s="129" t="s">
        <v>160</v>
      </c>
      <c r="C5" s="129"/>
      <c r="D5" s="129"/>
      <c r="E5" s="129"/>
      <c r="F5" s="129"/>
      <c r="G5" s="129"/>
      <c r="H5" s="129"/>
      <c r="I5" s="129"/>
      <c r="J5" s="129"/>
    </row>
    <row r="6" spans="1:10" ht="14.45" customHeight="1">
      <c r="D6" s="131" t="s">
        <v>121</v>
      </c>
      <c r="E6" s="131"/>
      <c r="F6" s="131"/>
      <c r="H6" s="131" t="s">
        <v>122</v>
      </c>
      <c r="I6" s="131"/>
      <c r="J6" s="131"/>
    </row>
    <row r="7" spans="1:10" ht="36.4" customHeight="1">
      <c r="A7" s="131" t="s">
        <v>161</v>
      </c>
      <c r="B7" s="131"/>
      <c r="D7" s="20" t="s">
        <v>162</v>
      </c>
      <c r="E7" s="3"/>
      <c r="F7" s="20" t="s">
        <v>163</v>
      </c>
      <c r="H7" s="20" t="s">
        <v>162</v>
      </c>
      <c r="I7" s="3"/>
      <c r="J7" s="20" t="s">
        <v>163</v>
      </c>
    </row>
    <row r="8" spans="1:10" ht="21.75" customHeight="1">
      <c r="A8" s="155" t="s">
        <v>246</v>
      </c>
      <c r="B8" s="155"/>
      <c r="D8" s="101">
        <v>55281139</v>
      </c>
      <c r="E8" s="62"/>
      <c r="F8" s="90"/>
      <c r="G8" s="62"/>
      <c r="H8" s="101">
        <v>501282421</v>
      </c>
      <c r="I8" s="62"/>
      <c r="J8" s="90"/>
    </row>
    <row r="9" spans="1:10" ht="21.75" customHeight="1">
      <c r="A9" s="155" t="s">
        <v>248</v>
      </c>
      <c r="B9" s="155"/>
      <c r="D9" s="101">
        <v>182313</v>
      </c>
      <c r="E9" s="62"/>
      <c r="F9" s="90"/>
      <c r="G9" s="62"/>
      <c r="H9" s="101">
        <v>23239810</v>
      </c>
      <c r="I9" s="62"/>
      <c r="J9" s="90"/>
    </row>
    <row r="10" spans="1:10" ht="21.75" customHeight="1">
      <c r="A10" s="154" t="s">
        <v>249</v>
      </c>
      <c r="B10" s="154"/>
      <c r="D10" s="102" t="s">
        <v>247</v>
      </c>
      <c r="E10" s="62"/>
      <c r="F10" s="92"/>
      <c r="G10" s="62"/>
      <c r="H10" s="102">
        <v>74842</v>
      </c>
      <c r="I10" s="62"/>
      <c r="J10" s="92"/>
    </row>
    <row r="11" spans="1:10" ht="21.75" customHeight="1">
      <c r="A11" s="125" t="s">
        <v>68</v>
      </c>
      <c r="B11" s="125"/>
      <c r="D11" s="15">
        <v>55494754</v>
      </c>
      <c r="F11" s="15"/>
      <c r="H11" s="15">
        <v>524597073</v>
      </c>
      <c r="J11" s="15"/>
    </row>
  </sheetData>
  <mergeCells count="11">
    <mergeCell ref="A10:B10"/>
    <mergeCell ref="A11:B11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F22" sqref="F2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28" t="s">
        <v>0</v>
      </c>
      <c r="B1" s="128"/>
      <c r="C1" s="128"/>
      <c r="D1" s="128"/>
      <c r="E1" s="128"/>
      <c r="F1" s="128"/>
    </row>
    <row r="2" spans="1:6" ht="21.75" customHeight="1">
      <c r="A2" s="128" t="s">
        <v>102</v>
      </c>
      <c r="B2" s="128"/>
      <c r="C2" s="128"/>
      <c r="D2" s="128"/>
      <c r="E2" s="128"/>
      <c r="F2" s="128"/>
    </row>
    <row r="3" spans="1:6" ht="21.75" customHeight="1">
      <c r="A3" s="128" t="s">
        <v>2</v>
      </c>
      <c r="B3" s="128"/>
      <c r="C3" s="128"/>
      <c r="D3" s="128"/>
      <c r="E3" s="128"/>
      <c r="F3" s="128"/>
    </row>
    <row r="4" spans="1:6" ht="14.45" customHeight="1"/>
    <row r="5" spans="1:6" ht="29.1" customHeight="1">
      <c r="A5" s="1" t="s">
        <v>164</v>
      </c>
      <c r="B5" s="129" t="s">
        <v>117</v>
      </c>
      <c r="C5" s="129"/>
      <c r="D5" s="129"/>
      <c r="E5" s="129"/>
      <c r="F5" s="129"/>
    </row>
    <row r="6" spans="1:6" ht="14.45" customHeight="1">
      <c r="D6" s="2" t="s">
        <v>121</v>
      </c>
      <c r="F6" s="2" t="s">
        <v>9</v>
      </c>
    </row>
    <row r="7" spans="1:6" ht="14.45" customHeight="1">
      <c r="A7" s="131" t="s">
        <v>117</v>
      </c>
      <c r="B7" s="131"/>
      <c r="D7" s="4" t="s">
        <v>98</v>
      </c>
      <c r="F7" s="4" t="s">
        <v>98</v>
      </c>
    </row>
    <row r="8" spans="1:6" ht="21.75" customHeight="1">
      <c r="A8" s="152" t="s">
        <v>117</v>
      </c>
      <c r="B8" s="152"/>
      <c r="D8" s="6">
        <v>1717</v>
      </c>
      <c r="F8" s="6">
        <v>540298353</v>
      </c>
    </row>
    <row r="9" spans="1:6" ht="21.75" customHeight="1">
      <c r="A9" s="153" t="s">
        <v>165</v>
      </c>
      <c r="B9" s="153"/>
      <c r="D9" s="12">
        <v>11947014</v>
      </c>
      <c r="F9" s="12">
        <v>57523930</v>
      </c>
    </row>
    <row r="10" spans="1:6" ht="21.75" customHeight="1">
      <c r="A10" s="125" t="s">
        <v>68</v>
      </c>
      <c r="B10" s="125"/>
      <c r="D10" s="15">
        <v>11948731</v>
      </c>
      <c r="F10" s="15">
        <v>597822283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7"/>
  <sheetViews>
    <sheetView rightToLeft="1" workbookViewId="0">
      <selection activeCell="O59" sqref="O59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16.28515625" customWidth="1"/>
    <col min="6" max="6" width="1.28515625" customWidth="1"/>
    <col min="7" max="7" width="10.42578125" bestFit="1" customWidth="1"/>
    <col min="8" max="8" width="1.28515625" customWidth="1"/>
    <col min="9" max="9" width="19.140625" bestFit="1" customWidth="1"/>
    <col min="10" max="10" width="1.28515625" customWidth="1"/>
    <col min="11" max="11" width="13.71093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5.140625" bestFit="1" customWidth="1"/>
    <col min="18" max="18" width="1.28515625" customWidth="1"/>
    <col min="19" max="19" width="20.140625" bestFit="1" customWidth="1"/>
    <col min="20" max="20" width="0.28515625" customWidth="1"/>
    <col min="21" max="21" width="10.7109375" bestFit="1" customWidth="1"/>
  </cols>
  <sheetData>
    <row r="1" spans="1:21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21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1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1" ht="14.45" customHeight="1"/>
    <row r="5" spans="1:21" ht="14.45" customHeight="1">
      <c r="A5" s="129" t="s">
        <v>124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21" ht="14.45" customHeight="1">
      <c r="A6" s="131" t="s">
        <v>69</v>
      </c>
      <c r="C6" s="131" t="s">
        <v>166</v>
      </c>
      <c r="D6" s="131"/>
      <c r="E6" s="131"/>
      <c r="F6" s="131"/>
      <c r="G6" s="131"/>
      <c r="I6" s="131" t="s">
        <v>121</v>
      </c>
      <c r="J6" s="131"/>
      <c r="K6" s="131"/>
      <c r="L6" s="131"/>
      <c r="M6" s="131"/>
      <c r="O6" s="131" t="s">
        <v>122</v>
      </c>
      <c r="P6" s="131"/>
      <c r="Q6" s="131"/>
      <c r="R6" s="131"/>
      <c r="S6" s="131"/>
    </row>
    <row r="7" spans="1:21" ht="63">
      <c r="A7" s="131"/>
      <c r="C7" s="20" t="s">
        <v>167</v>
      </c>
      <c r="D7" s="3"/>
      <c r="E7" s="20" t="s">
        <v>168</v>
      </c>
      <c r="F7" s="3"/>
      <c r="G7" s="20" t="s">
        <v>169</v>
      </c>
      <c r="I7" s="20" t="s">
        <v>170</v>
      </c>
      <c r="J7" s="3"/>
      <c r="K7" s="20" t="s">
        <v>171</v>
      </c>
      <c r="L7" s="3"/>
      <c r="M7" s="20" t="s">
        <v>172</v>
      </c>
      <c r="O7" s="20" t="s">
        <v>170</v>
      </c>
      <c r="P7" s="3"/>
      <c r="Q7" s="20" t="s">
        <v>171</v>
      </c>
      <c r="R7" s="3"/>
      <c r="S7" s="20" t="s">
        <v>172</v>
      </c>
    </row>
    <row r="8" spans="1:21" ht="21.75" customHeight="1">
      <c r="A8" s="61" t="s">
        <v>65</v>
      </c>
      <c r="C8" s="97" t="s">
        <v>180</v>
      </c>
      <c r="E8" s="94">
        <v>11862894</v>
      </c>
      <c r="F8" s="84"/>
      <c r="G8" s="94">
        <v>1100</v>
      </c>
      <c r="H8" s="84"/>
      <c r="I8" s="94">
        <v>13049183400</v>
      </c>
      <c r="J8" s="84"/>
      <c r="K8" s="94">
        <v>-288428032</v>
      </c>
      <c r="L8" s="84"/>
      <c r="M8" s="94">
        <v>12760755368</v>
      </c>
      <c r="N8" s="84"/>
      <c r="O8" s="94">
        <v>13049183400</v>
      </c>
      <c r="P8" s="84"/>
      <c r="Q8" s="94">
        <v>-288428032</v>
      </c>
      <c r="R8" s="84"/>
      <c r="S8" s="94">
        <v>12760755368</v>
      </c>
      <c r="U8" s="86"/>
    </row>
    <row r="9" spans="1:21" ht="21.75" customHeight="1">
      <c r="A9" s="8" t="s">
        <v>27</v>
      </c>
      <c r="C9" s="98" t="s">
        <v>185</v>
      </c>
      <c r="E9" s="89">
        <v>15542775</v>
      </c>
      <c r="F9" s="84"/>
      <c r="G9" s="89">
        <v>610</v>
      </c>
      <c r="H9" s="84"/>
      <c r="I9" s="89">
        <v>0</v>
      </c>
      <c r="J9" s="84"/>
      <c r="K9" s="89">
        <v>0</v>
      </c>
      <c r="L9" s="84"/>
      <c r="M9" s="89">
        <v>0</v>
      </c>
      <c r="N9" s="84"/>
      <c r="O9" s="89">
        <v>9481092750</v>
      </c>
      <c r="P9" s="84"/>
      <c r="Q9" s="89">
        <v>0</v>
      </c>
      <c r="R9" s="84"/>
      <c r="S9" s="89">
        <v>9481092750</v>
      </c>
      <c r="U9" s="86"/>
    </row>
    <row r="10" spans="1:21" ht="21.75" customHeight="1">
      <c r="A10" s="8" t="s">
        <v>42</v>
      </c>
      <c r="C10" s="98" t="s">
        <v>177</v>
      </c>
      <c r="E10" s="89">
        <v>3110000</v>
      </c>
      <c r="F10" s="84"/>
      <c r="G10" s="89">
        <v>3000</v>
      </c>
      <c r="H10" s="84"/>
      <c r="I10" s="89">
        <v>0</v>
      </c>
      <c r="J10" s="84"/>
      <c r="K10" s="89">
        <v>0</v>
      </c>
      <c r="L10" s="84"/>
      <c r="M10" s="89">
        <v>0</v>
      </c>
      <c r="N10" s="84"/>
      <c r="O10" s="89">
        <v>9330000000</v>
      </c>
      <c r="P10" s="84"/>
      <c r="Q10" s="89">
        <v>0</v>
      </c>
      <c r="R10" s="84"/>
      <c r="S10" s="89">
        <v>9330000000</v>
      </c>
      <c r="U10" s="86"/>
    </row>
    <row r="11" spans="1:21" ht="21.75" customHeight="1">
      <c r="A11" s="8" t="s">
        <v>23</v>
      </c>
      <c r="C11" s="98" t="s">
        <v>188</v>
      </c>
      <c r="E11" s="89">
        <v>53413383</v>
      </c>
      <c r="F11" s="84"/>
      <c r="G11" s="89">
        <v>82</v>
      </c>
      <c r="H11" s="84"/>
      <c r="I11" s="89">
        <v>0</v>
      </c>
      <c r="J11" s="84"/>
      <c r="K11" s="89">
        <v>0</v>
      </c>
      <c r="L11" s="84"/>
      <c r="M11" s="89">
        <v>0</v>
      </c>
      <c r="N11" s="84"/>
      <c r="O11" s="89">
        <v>4379897406</v>
      </c>
      <c r="P11" s="84"/>
      <c r="Q11" s="89">
        <v>0</v>
      </c>
      <c r="R11" s="84"/>
      <c r="S11" s="89">
        <v>4379897406</v>
      </c>
      <c r="U11" s="86"/>
    </row>
    <row r="12" spans="1:21" ht="21.75" customHeight="1">
      <c r="A12" s="8" t="s">
        <v>19</v>
      </c>
      <c r="C12" s="98" t="s">
        <v>185</v>
      </c>
      <c r="E12" s="89">
        <v>34593592</v>
      </c>
      <c r="F12" s="84"/>
      <c r="G12" s="89">
        <v>110</v>
      </c>
      <c r="H12" s="84"/>
      <c r="I12" s="89">
        <v>0</v>
      </c>
      <c r="J12" s="84"/>
      <c r="K12" s="89">
        <v>0</v>
      </c>
      <c r="L12" s="84"/>
      <c r="M12" s="89">
        <v>0</v>
      </c>
      <c r="N12" s="84"/>
      <c r="O12" s="89">
        <v>3805295120</v>
      </c>
      <c r="P12" s="84"/>
      <c r="Q12" s="89">
        <v>-66579861</v>
      </c>
      <c r="R12" s="84"/>
      <c r="S12" s="89">
        <v>3738715259</v>
      </c>
      <c r="U12" s="86"/>
    </row>
    <row r="13" spans="1:21" ht="21.75" customHeight="1">
      <c r="A13" s="8" t="s">
        <v>49</v>
      </c>
      <c r="C13" s="98" t="s">
        <v>191</v>
      </c>
      <c r="E13" s="89">
        <v>9350000</v>
      </c>
      <c r="F13" s="84"/>
      <c r="G13" s="89">
        <v>375</v>
      </c>
      <c r="H13" s="84"/>
      <c r="I13" s="89">
        <v>0</v>
      </c>
      <c r="J13" s="84"/>
      <c r="K13" s="89">
        <v>0</v>
      </c>
      <c r="L13" s="84"/>
      <c r="M13" s="89">
        <v>0</v>
      </c>
      <c r="N13" s="84"/>
      <c r="O13" s="89">
        <v>3506250000</v>
      </c>
      <c r="P13" s="84"/>
      <c r="Q13" s="89">
        <v>0</v>
      </c>
      <c r="R13" s="84"/>
      <c r="S13" s="89">
        <v>3506250000</v>
      </c>
      <c r="U13" s="86"/>
    </row>
    <row r="14" spans="1:21" ht="21.75" customHeight="1">
      <c r="A14" s="8" t="s">
        <v>28</v>
      </c>
      <c r="C14" s="98" t="s">
        <v>189</v>
      </c>
      <c r="E14" s="89">
        <v>2446789</v>
      </c>
      <c r="F14" s="84"/>
      <c r="G14" s="89">
        <v>1500</v>
      </c>
      <c r="H14" s="84"/>
      <c r="I14" s="89">
        <v>0</v>
      </c>
      <c r="J14" s="84"/>
      <c r="K14" s="89">
        <v>0</v>
      </c>
      <c r="L14" s="84"/>
      <c r="M14" s="89">
        <v>0</v>
      </c>
      <c r="N14" s="84"/>
      <c r="O14" s="89">
        <v>3670183500</v>
      </c>
      <c r="P14" s="84"/>
      <c r="Q14" s="89">
        <v>-335729293</v>
      </c>
      <c r="R14" s="84"/>
      <c r="S14" s="89">
        <v>3334454207</v>
      </c>
      <c r="U14" s="86"/>
    </row>
    <row r="15" spans="1:21" ht="21.75" customHeight="1">
      <c r="A15" s="8" t="s">
        <v>29</v>
      </c>
      <c r="C15" s="98" t="s">
        <v>185</v>
      </c>
      <c r="E15" s="89">
        <v>1987140</v>
      </c>
      <c r="F15" s="84"/>
      <c r="G15" s="89">
        <v>1680</v>
      </c>
      <c r="H15" s="84"/>
      <c r="I15" s="89">
        <v>0</v>
      </c>
      <c r="J15" s="84"/>
      <c r="K15" s="89">
        <v>0</v>
      </c>
      <c r="L15" s="84"/>
      <c r="M15" s="89">
        <v>0</v>
      </c>
      <c r="N15" s="84"/>
      <c r="O15" s="89">
        <v>3338395200</v>
      </c>
      <c r="P15" s="84"/>
      <c r="Q15" s="89">
        <v>-18192889</v>
      </c>
      <c r="R15" s="84"/>
      <c r="S15" s="89">
        <v>3320202311</v>
      </c>
      <c r="U15" s="86"/>
    </row>
    <row r="16" spans="1:21" ht="21.75" customHeight="1">
      <c r="A16" s="8" t="s">
        <v>24</v>
      </c>
      <c r="C16" s="98" t="s">
        <v>176</v>
      </c>
      <c r="E16" s="89">
        <v>37351732</v>
      </c>
      <c r="F16" s="84"/>
      <c r="G16" s="89">
        <v>82</v>
      </c>
      <c r="H16" s="84"/>
      <c r="I16" s="89">
        <v>0</v>
      </c>
      <c r="J16" s="84"/>
      <c r="K16" s="89">
        <v>0</v>
      </c>
      <c r="L16" s="84"/>
      <c r="M16" s="89">
        <v>0</v>
      </c>
      <c r="N16" s="84"/>
      <c r="O16" s="89">
        <v>3062842024</v>
      </c>
      <c r="P16" s="84"/>
      <c r="Q16" s="89">
        <v>0</v>
      </c>
      <c r="R16" s="84"/>
      <c r="S16" s="89">
        <v>3062842024</v>
      </c>
      <c r="U16" s="86"/>
    </row>
    <row r="17" spans="1:21" ht="21.75" customHeight="1">
      <c r="A17" s="8" t="s">
        <v>43</v>
      </c>
      <c r="C17" s="98" t="s">
        <v>187</v>
      </c>
      <c r="E17" s="89">
        <v>484000</v>
      </c>
      <c r="F17" s="84"/>
      <c r="G17" s="89">
        <v>4070</v>
      </c>
      <c r="H17" s="84"/>
      <c r="I17" s="89">
        <v>0</v>
      </c>
      <c r="J17" s="84"/>
      <c r="K17" s="89">
        <v>0</v>
      </c>
      <c r="L17" s="84"/>
      <c r="M17" s="89">
        <v>0</v>
      </c>
      <c r="N17" s="84"/>
      <c r="O17" s="89">
        <v>1969880000</v>
      </c>
      <c r="P17" s="84"/>
      <c r="Q17" s="89">
        <v>0</v>
      </c>
      <c r="R17" s="84"/>
      <c r="S17" s="89">
        <v>1969880000</v>
      </c>
      <c r="U17" s="86"/>
    </row>
    <row r="18" spans="1:21" ht="21.75" customHeight="1">
      <c r="A18" s="8" t="s">
        <v>44</v>
      </c>
      <c r="C18" s="98" t="s">
        <v>184</v>
      </c>
      <c r="E18" s="89">
        <v>219000</v>
      </c>
      <c r="F18" s="84"/>
      <c r="G18" s="89">
        <v>6350</v>
      </c>
      <c r="H18" s="84"/>
      <c r="I18" s="89">
        <v>0</v>
      </c>
      <c r="J18" s="84"/>
      <c r="K18" s="89">
        <v>0</v>
      </c>
      <c r="L18" s="84"/>
      <c r="M18" s="89">
        <v>0</v>
      </c>
      <c r="N18" s="84"/>
      <c r="O18" s="89">
        <v>1390650000</v>
      </c>
      <c r="P18" s="84"/>
      <c r="Q18" s="89">
        <v>0</v>
      </c>
      <c r="R18" s="84"/>
      <c r="S18" s="89">
        <v>1390650000</v>
      </c>
      <c r="U18" s="86"/>
    </row>
    <row r="19" spans="1:21" ht="21.75" customHeight="1">
      <c r="A19" s="8" t="s">
        <v>57</v>
      </c>
      <c r="C19" s="98" t="s">
        <v>175</v>
      </c>
      <c r="E19" s="89">
        <v>3774025</v>
      </c>
      <c r="F19" s="84"/>
      <c r="G19" s="89">
        <v>354</v>
      </c>
      <c r="H19" s="84"/>
      <c r="I19" s="89">
        <v>0</v>
      </c>
      <c r="J19" s="84"/>
      <c r="K19" s="89">
        <v>0</v>
      </c>
      <c r="L19" s="84"/>
      <c r="M19" s="89">
        <v>0</v>
      </c>
      <c r="N19" s="84"/>
      <c r="O19" s="89">
        <v>1336004850</v>
      </c>
      <c r="P19" s="84"/>
      <c r="Q19" s="89">
        <v>-23375590</v>
      </c>
      <c r="R19" s="84"/>
      <c r="S19" s="89">
        <v>1312629260</v>
      </c>
      <c r="U19" s="86"/>
    </row>
    <row r="20" spans="1:21" ht="21.75" customHeight="1">
      <c r="A20" s="8" t="s">
        <v>56</v>
      </c>
      <c r="C20" s="98" t="s">
        <v>192</v>
      </c>
      <c r="E20" s="89">
        <v>837800</v>
      </c>
      <c r="F20" s="84"/>
      <c r="G20" s="89">
        <v>1800</v>
      </c>
      <c r="H20" s="84"/>
      <c r="I20" s="89">
        <v>1508040000</v>
      </c>
      <c r="J20" s="84"/>
      <c r="K20" s="89">
        <v>-199817540</v>
      </c>
      <c r="L20" s="84"/>
      <c r="M20" s="89">
        <v>1308222460</v>
      </c>
      <c r="N20" s="84"/>
      <c r="O20" s="89">
        <v>1508040000</v>
      </c>
      <c r="P20" s="84"/>
      <c r="Q20" s="89">
        <v>-199817540</v>
      </c>
      <c r="R20" s="84"/>
      <c r="S20" s="89">
        <v>1308222460</v>
      </c>
      <c r="U20" s="86"/>
    </row>
    <row r="21" spans="1:21" ht="21.75" customHeight="1">
      <c r="A21" s="8" t="s">
        <v>34</v>
      </c>
      <c r="C21" s="98" t="s">
        <v>181</v>
      </c>
      <c r="E21" s="89">
        <v>3609142</v>
      </c>
      <c r="F21" s="84"/>
      <c r="G21" s="89">
        <v>360</v>
      </c>
      <c r="H21" s="84"/>
      <c r="I21" s="89">
        <v>0</v>
      </c>
      <c r="J21" s="84"/>
      <c r="K21" s="89">
        <v>0</v>
      </c>
      <c r="L21" s="84"/>
      <c r="M21" s="89">
        <v>0</v>
      </c>
      <c r="N21" s="84"/>
      <c r="O21" s="89">
        <v>1299291120</v>
      </c>
      <c r="P21" s="84"/>
      <c r="Q21" s="89">
        <v>0</v>
      </c>
      <c r="R21" s="84"/>
      <c r="S21" s="89">
        <v>1299291120</v>
      </c>
      <c r="U21" s="86"/>
    </row>
    <row r="22" spans="1:21" ht="21.75" customHeight="1">
      <c r="A22" s="8" t="s">
        <v>61</v>
      </c>
      <c r="C22" s="98" t="s">
        <v>175</v>
      </c>
      <c r="E22" s="89">
        <v>3189423</v>
      </c>
      <c r="F22" s="84"/>
      <c r="G22" s="89">
        <v>370</v>
      </c>
      <c r="H22" s="84"/>
      <c r="I22" s="89">
        <v>0</v>
      </c>
      <c r="J22" s="84"/>
      <c r="K22" s="89">
        <v>0</v>
      </c>
      <c r="L22" s="84"/>
      <c r="M22" s="89">
        <v>0</v>
      </c>
      <c r="N22" s="84"/>
      <c r="O22" s="89">
        <v>1180086510</v>
      </c>
      <c r="P22" s="84"/>
      <c r="Q22" s="89">
        <v>0</v>
      </c>
      <c r="R22" s="84"/>
      <c r="S22" s="89">
        <v>1180086510</v>
      </c>
      <c r="U22" s="86"/>
    </row>
    <row r="23" spans="1:21" ht="21.75" customHeight="1">
      <c r="A23" s="8" t="s">
        <v>35</v>
      </c>
      <c r="C23" s="98" t="s">
        <v>195</v>
      </c>
      <c r="E23" s="89">
        <v>150000</v>
      </c>
      <c r="F23" s="84"/>
      <c r="G23" s="89">
        <v>8000</v>
      </c>
      <c r="H23" s="84"/>
      <c r="I23" s="89">
        <v>0</v>
      </c>
      <c r="J23" s="84"/>
      <c r="K23" s="89">
        <v>0</v>
      </c>
      <c r="L23" s="84"/>
      <c r="M23" s="89">
        <v>0</v>
      </c>
      <c r="N23" s="84"/>
      <c r="O23" s="89">
        <v>1200000000</v>
      </c>
      <c r="P23" s="84"/>
      <c r="Q23" s="89">
        <v>-49638871</v>
      </c>
      <c r="R23" s="84"/>
      <c r="S23" s="89">
        <v>1150361129</v>
      </c>
      <c r="U23" s="86"/>
    </row>
    <row r="24" spans="1:21" ht="21.75" customHeight="1">
      <c r="A24" s="8" t="s">
        <v>53</v>
      </c>
      <c r="C24" s="98" t="s">
        <v>179</v>
      </c>
      <c r="E24" s="89">
        <v>530000</v>
      </c>
      <c r="F24" s="84"/>
      <c r="G24" s="89">
        <v>2130</v>
      </c>
      <c r="H24" s="84"/>
      <c r="I24" s="89">
        <v>0</v>
      </c>
      <c r="J24" s="84"/>
      <c r="K24" s="89">
        <v>0</v>
      </c>
      <c r="L24" s="84"/>
      <c r="M24" s="89">
        <v>0</v>
      </c>
      <c r="N24" s="84"/>
      <c r="O24" s="89">
        <v>1128900000</v>
      </c>
      <c r="P24" s="84"/>
      <c r="Q24" s="89">
        <v>0</v>
      </c>
      <c r="R24" s="84"/>
      <c r="S24" s="89">
        <v>1128900000</v>
      </c>
      <c r="U24" s="86"/>
    </row>
    <row r="25" spans="1:21" ht="21.75" customHeight="1">
      <c r="A25" s="8" t="s">
        <v>137</v>
      </c>
      <c r="C25" s="98" t="s">
        <v>184</v>
      </c>
      <c r="E25" s="89">
        <v>52300</v>
      </c>
      <c r="F25" s="84"/>
      <c r="G25" s="89">
        <v>20000</v>
      </c>
      <c r="H25" s="84"/>
      <c r="I25" s="89">
        <v>0</v>
      </c>
      <c r="J25" s="84"/>
      <c r="K25" s="89">
        <v>0</v>
      </c>
      <c r="L25" s="84"/>
      <c r="M25" s="89">
        <v>0</v>
      </c>
      <c r="N25" s="84"/>
      <c r="O25" s="89">
        <v>1046000000</v>
      </c>
      <c r="P25" s="84"/>
      <c r="Q25" s="89">
        <v>0</v>
      </c>
      <c r="R25" s="84"/>
      <c r="S25" s="89">
        <v>1046000000</v>
      </c>
      <c r="U25" s="86"/>
    </row>
    <row r="26" spans="1:21" ht="21.75" customHeight="1">
      <c r="A26" s="8" t="s">
        <v>30</v>
      </c>
      <c r="C26" s="98" t="s">
        <v>175</v>
      </c>
      <c r="E26" s="89">
        <v>3592254</v>
      </c>
      <c r="F26" s="84"/>
      <c r="G26" s="89">
        <v>260</v>
      </c>
      <c r="H26" s="84"/>
      <c r="I26" s="89">
        <v>0</v>
      </c>
      <c r="J26" s="84"/>
      <c r="K26" s="89">
        <v>0</v>
      </c>
      <c r="L26" s="84"/>
      <c r="M26" s="89">
        <v>0</v>
      </c>
      <c r="N26" s="84"/>
      <c r="O26" s="89">
        <v>933986040</v>
      </c>
      <c r="P26" s="84"/>
      <c r="Q26" s="89">
        <v>0</v>
      </c>
      <c r="R26" s="84"/>
      <c r="S26" s="89">
        <v>933986040</v>
      </c>
      <c r="U26" s="86"/>
    </row>
    <row r="27" spans="1:21" ht="21.75" customHeight="1">
      <c r="A27" s="8" t="s">
        <v>59</v>
      </c>
      <c r="C27" s="98" t="s">
        <v>186</v>
      </c>
      <c r="E27" s="89">
        <v>1503646</v>
      </c>
      <c r="F27" s="84"/>
      <c r="G27" s="89">
        <v>620</v>
      </c>
      <c r="H27" s="84"/>
      <c r="I27" s="89">
        <v>0</v>
      </c>
      <c r="J27" s="84"/>
      <c r="K27" s="89">
        <v>0</v>
      </c>
      <c r="L27" s="84"/>
      <c r="M27" s="89">
        <v>0</v>
      </c>
      <c r="N27" s="84"/>
      <c r="O27" s="89">
        <v>932260520</v>
      </c>
      <c r="P27" s="84"/>
      <c r="Q27" s="89">
        <v>0</v>
      </c>
      <c r="R27" s="84"/>
      <c r="S27" s="89">
        <v>932260520</v>
      </c>
      <c r="U27" s="86"/>
    </row>
    <row r="28" spans="1:21" ht="21.75" customHeight="1">
      <c r="A28" s="8" t="s">
        <v>39</v>
      </c>
      <c r="C28" s="98" t="s">
        <v>190</v>
      </c>
      <c r="E28" s="89">
        <v>418800</v>
      </c>
      <c r="F28" s="84"/>
      <c r="G28" s="89">
        <v>2000</v>
      </c>
      <c r="H28" s="84"/>
      <c r="I28" s="89">
        <v>0</v>
      </c>
      <c r="J28" s="84"/>
      <c r="K28" s="89">
        <v>0</v>
      </c>
      <c r="L28" s="84"/>
      <c r="M28" s="89">
        <v>0</v>
      </c>
      <c r="N28" s="84"/>
      <c r="O28" s="89">
        <v>837600000</v>
      </c>
      <c r="P28" s="84"/>
      <c r="Q28" s="89">
        <v>0</v>
      </c>
      <c r="R28" s="84"/>
      <c r="S28" s="89">
        <v>837600000</v>
      </c>
      <c r="U28" s="86"/>
    </row>
    <row r="29" spans="1:21" ht="21.75" customHeight="1">
      <c r="A29" s="8" t="s">
        <v>64</v>
      </c>
      <c r="C29" s="98" t="s">
        <v>183</v>
      </c>
      <c r="E29" s="89">
        <v>2772515</v>
      </c>
      <c r="F29" s="84"/>
      <c r="G29" s="89">
        <v>278</v>
      </c>
      <c r="H29" s="84"/>
      <c r="I29" s="89">
        <v>0</v>
      </c>
      <c r="J29" s="84"/>
      <c r="K29" s="89">
        <v>0</v>
      </c>
      <c r="L29" s="84"/>
      <c r="M29" s="89">
        <v>0</v>
      </c>
      <c r="N29" s="84"/>
      <c r="O29" s="89">
        <v>770759170</v>
      </c>
      <c r="P29" s="84"/>
      <c r="Q29" s="89">
        <v>-17036204</v>
      </c>
      <c r="R29" s="84"/>
      <c r="S29" s="89">
        <v>753722966</v>
      </c>
      <c r="U29" s="86"/>
    </row>
    <row r="30" spans="1:21" ht="21.75" customHeight="1">
      <c r="A30" s="8" t="s">
        <v>31</v>
      </c>
      <c r="C30" s="98" t="s">
        <v>193</v>
      </c>
      <c r="E30" s="89">
        <v>2560000</v>
      </c>
      <c r="F30" s="84"/>
      <c r="G30" s="89">
        <v>265</v>
      </c>
      <c r="H30" s="84"/>
      <c r="I30" s="89">
        <v>0</v>
      </c>
      <c r="J30" s="84"/>
      <c r="K30" s="89">
        <v>0</v>
      </c>
      <c r="L30" s="84"/>
      <c r="M30" s="89">
        <v>0</v>
      </c>
      <c r="N30" s="84"/>
      <c r="O30" s="89">
        <v>678400000</v>
      </c>
      <c r="P30" s="84"/>
      <c r="Q30" s="89">
        <v>0</v>
      </c>
      <c r="R30" s="84"/>
      <c r="S30" s="89">
        <v>678400000</v>
      </c>
      <c r="U30" s="86"/>
    </row>
    <row r="31" spans="1:21" ht="21.75" customHeight="1">
      <c r="A31" s="8" t="s">
        <v>52</v>
      </c>
      <c r="C31" s="98" t="s">
        <v>183</v>
      </c>
      <c r="E31" s="89">
        <v>2150000</v>
      </c>
      <c r="F31" s="84"/>
      <c r="G31" s="89">
        <v>255</v>
      </c>
      <c r="H31" s="84"/>
      <c r="I31" s="89">
        <v>0</v>
      </c>
      <c r="J31" s="84"/>
      <c r="K31" s="89">
        <v>0</v>
      </c>
      <c r="L31" s="84"/>
      <c r="M31" s="89">
        <v>0</v>
      </c>
      <c r="N31" s="84"/>
      <c r="O31" s="89">
        <v>548250000</v>
      </c>
      <c r="P31" s="84"/>
      <c r="Q31" s="89">
        <v>0</v>
      </c>
      <c r="R31" s="84"/>
      <c r="S31" s="89">
        <v>548250000</v>
      </c>
      <c r="U31" s="86"/>
    </row>
    <row r="32" spans="1:21" ht="21.75" customHeight="1">
      <c r="A32" s="8" t="s">
        <v>62</v>
      </c>
      <c r="C32" s="98" t="s">
        <v>189</v>
      </c>
      <c r="E32" s="89">
        <v>307999</v>
      </c>
      <c r="F32" s="84"/>
      <c r="G32" s="89">
        <v>1700</v>
      </c>
      <c r="H32" s="84"/>
      <c r="I32" s="89">
        <v>0</v>
      </c>
      <c r="J32" s="84"/>
      <c r="K32" s="89">
        <v>0</v>
      </c>
      <c r="L32" s="84"/>
      <c r="M32" s="89">
        <v>0</v>
      </c>
      <c r="N32" s="84"/>
      <c r="O32" s="89">
        <v>523598300</v>
      </c>
      <c r="P32" s="84"/>
      <c r="Q32" s="89">
        <v>0</v>
      </c>
      <c r="R32" s="84"/>
      <c r="S32" s="89">
        <v>523598300</v>
      </c>
      <c r="U32" s="86"/>
    </row>
    <row r="33" spans="1:21" ht="21.75" customHeight="1">
      <c r="A33" s="8" t="s">
        <v>135</v>
      </c>
      <c r="C33" s="98" t="s">
        <v>188</v>
      </c>
      <c r="E33" s="89">
        <v>1618000</v>
      </c>
      <c r="F33" s="84"/>
      <c r="G33" s="89">
        <v>310</v>
      </c>
      <c r="H33" s="84"/>
      <c r="I33" s="89">
        <v>0</v>
      </c>
      <c r="J33" s="84"/>
      <c r="K33" s="89">
        <v>0</v>
      </c>
      <c r="L33" s="84"/>
      <c r="M33" s="89">
        <v>0</v>
      </c>
      <c r="N33" s="84"/>
      <c r="O33" s="89">
        <v>501580000</v>
      </c>
      <c r="P33" s="84"/>
      <c r="Q33" s="89">
        <v>0</v>
      </c>
      <c r="R33" s="84"/>
      <c r="S33" s="89">
        <v>501580000</v>
      </c>
      <c r="U33" s="86"/>
    </row>
    <row r="34" spans="1:21" ht="21.75" customHeight="1">
      <c r="A34" s="8" t="s">
        <v>26</v>
      </c>
      <c r="C34" s="98" t="s">
        <v>174</v>
      </c>
      <c r="E34" s="89">
        <v>1562500</v>
      </c>
      <c r="F34" s="84"/>
      <c r="G34" s="89">
        <v>320</v>
      </c>
      <c r="H34" s="84"/>
      <c r="I34" s="89">
        <v>0</v>
      </c>
      <c r="J34" s="84"/>
      <c r="K34" s="89">
        <v>0</v>
      </c>
      <c r="L34" s="84"/>
      <c r="M34" s="89">
        <v>0</v>
      </c>
      <c r="N34" s="84"/>
      <c r="O34" s="89">
        <v>500000000</v>
      </c>
      <c r="P34" s="84"/>
      <c r="Q34" s="89">
        <v>0</v>
      </c>
      <c r="R34" s="84"/>
      <c r="S34" s="89">
        <v>500000000</v>
      </c>
      <c r="U34" s="86"/>
    </row>
    <row r="35" spans="1:21" ht="21.75" customHeight="1">
      <c r="A35" s="8" t="s">
        <v>139</v>
      </c>
      <c r="C35" s="98" t="s">
        <v>173</v>
      </c>
      <c r="E35" s="89">
        <v>69624</v>
      </c>
      <c r="F35" s="84"/>
      <c r="G35" s="89">
        <v>7000</v>
      </c>
      <c r="H35" s="84"/>
      <c r="I35" s="89">
        <v>0</v>
      </c>
      <c r="J35" s="84"/>
      <c r="K35" s="89">
        <v>0</v>
      </c>
      <c r="L35" s="84"/>
      <c r="M35" s="89">
        <v>0</v>
      </c>
      <c r="N35" s="84"/>
      <c r="O35" s="89">
        <v>487368000</v>
      </c>
      <c r="P35" s="84"/>
      <c r="Q35" s="89">
        <v>0</v>
      </c>
      <c r="R35" s="84"/>
      <c r="S35" s="89">
        <v>487368000</v>
      </c>
      <c r="U35" s="86"/>
    </row>
    <row r="36" spans="1:21" ht="21.75" customHeight="1">
      <c r="A36" s="8" t="s">
        <v>141</v>
      </c>
      <c r="C36" s="98" t="s">
        <v>90</v>
      </c>
      <c r="E36" s="89">
        <v>858000</v>
      </c>
      <c r="F36" s="84"/>
      <c r="G36" s="89">
        <v>550</v>
      </c>
      <c r="H36" s="84"/>
      <c r="I36" s="89">
        <v>0</v>
      </c>
      <c r="J36" s="84"/>
      <c r="K36" s="89">
        <v>0</v>
      </c>
      <c r="L36" s="84"/>
      <c r="M36" s="89">
        <v>0</v>
      </c>
      <c r="N36" s="84"/>
      <c r="O36" s="89">
        <v>471900000</v>
      </c>
      <c r="P36" s="84"/>
      <c r="Q36" s="89">
        <v>0</v>
      </c>
      <c r="R36" s="84"/>
      <c r="S36" s="89">
        <v>471900000</v>
      </c>
      <c r="U36" s="86"/>
    </row>
    <row r="37" spans="1:21" ht="21.75" customHeight="1">
      <c r="A37" s="8" t="s">
        <v>38</v>
      </c>
      <c r="C37" s="98" t="s">
        <v>174</v>
      </c>
      <c r="E37" s="89">
        <v>3997338</v>
      </c>
      <c r="F37" s="84"/>
      <c r="G37" s="89">
        <v>103</v>
      </c>
      <c r="H37" s="84"/>
      <c r="I37" s="89">
        <v>0</v>
      </c>
      <c r="J37" s="84"/>
      <c r="K37" s="89">
        <v>0</v>
      </c>
      <c r="L37" s="84"/>
      <c r="M37" s="89">
        <v>0</v>
      </c>
      <c r="N37" s="84"/>
      <c r="O37" s="89">
        <v>411725814</v>
      </c>
      <c r="P37" s="84"/>
      <c r="Q37" s="89">
        <v>0</v>
      </c>
      <c r="R37" s="84"/>
      <c r="S37" s="89">
        <v>411725814</v>
      </c>
      <c r="U37" s="86"/>
    </row>
    <row r="38" spans="1:21" ht="21.75" customHeight="1">
      <c r="A38" s="8" t="s">
        <v>47</v>
      </c>
      <c r="C38" s="98" t="s">
        <v>194</v>
      </c>
      <c r="E38" s="89">
        <v>267500</v>
      </c>
      <c r="F38" s="84"/>
      <c r="G38" s="89">
        <v>1500</v>
      </c>
      <c r="H38" s="84"/>
      <c r="I38" s="89">
        <v>0</v>
      </c>
      <c r="J38" s="84"/>
      <c r="K38" s="89">
        <v>0</v>
      </c>
      <c r="L38" s="84"/>
      <c r="M38" s="89">
        <v>0</v>
      </c>
      <c r="N38" s="84"/>
      <c r="O38" s="89">
        <v>401250000</v>
      </c>
      <c r="P38" s="84"/>
      <c r="Q38" s="89">
        <v>0</v>
      </c>
      <c r="R38" s="84"/>
      <c r="S38" s="89">
        <v>401250000</v>
      </c>
      <c r="U38" s="86"/>
    </row>
    <row r="39" spans="1:21" ht="21.75" customHeight="1">
      <c r="A39" s="8" t="s">
        <v>145</v>
      </c>
      <c r="C39" s="98" t="s">
        <v>90</v>
      </c>
      <c r="E39" s="89">
        <v>141561</v>
      </c>
      <c r="F39" s="84"/>
      <c r="G39" s="89">
        <v>2800</v>
      </c>
      <c r="H39" s="84"/>
      <c r="I39" s="89">
        <v>0</v>
      </c>
      <c r="J39" s="84"/>
      <c r="K39" s="89">
        <v>0</v>
      </c>
      <c r="L39" s="84"/>
      <c r="M39" s="89">
        <v>0</v>
      </c>
      <c r="N39" s="84"/>
      <c r="O39" s="89">
        <v>396370800</v>
      </c>
      <c r="P39" s="84"/>
      <c r="Q39" s="89">
        <v>0</v>
      </c>
      <c r="R39" s="84"/>
      <c r="S39" s="89">
        <v>396370800</v>
      </c>
      <c r="U39" s="86"/>
    </row>
    <row r="40" spans="1:21" ht="21.75" customHeight="1">
      <c r="A40" s="96" t="s">
        <v>36</v>
      </c>
      <c r="C40" s="99" t="s">
        <v>173</v>
      </c>
      <c r="E40" s="95">
        <v>2109652</v>
      </c>
      <c r="F40" s="84"/>
      <c r="G40" s="95">
        <v>150</v>
      </c>
      <c r="H40" s="84"/>
      <c r="I40" s="95">
        <v>0</v>
      </c>
      <c r="J40" s="84"/>
      <c r="K40" s="95">
        <v>0</v>
      </c>
      <c r="L40" s="84"/>
      <c r="M40" s="95">
        <v>0</v>
      </c>
      <c r="N40" s="84"/>
      <c r="O40" s="95">
        <v>316447800</v>
      </c>
      <c r="P40" s="84"/>
      <c r="Q40" s="95">
        <v>-26602262</v>
      </c>
      <c r="R40" s="84"/>
      <c r="S40" s="95">
        <v>289845538</v>
      </c>
      <c r="U40" s="86"/>
    </row>
    <row r="41" spans="1:21" ht="21.75" customHeight="1">
      <c r="A41" s="8" t="s">
        <v>20</v>
      </c>
      <c r="C41" s="98" t="s">
        <v>178</v>
      </c>
      <c r="E41" s="89">
        <v>4142584</v>
      </c>
      <c r="F41" s="84"/>
      <c r="G41" s="89">
        <v>67</v>
      </c>
      <c r="H41" s="84"/>
      <c r="I41" s="89">
        <v>0</v>
      </c>
      <c r="J41" s="84"/>
      <c r="K41" s="89">
        <v>0</v>
      </c>
      <c r="L41" s="84"/>
      <c r="M41" s="89">
        <v>0</v>
      </c>
      <c r="N41" s="84"/>
      <c r="O41" s="89">
        <v>277553128</v>
      </c>
      <c r="P41" s="84"/>
      <c r="Q41" s="89">
        <v>-569145</v>
      </c>
      <c r="R41" s="84"/>
      <c r="S41" s="89">
        <v>276983983</v>
      </c>
      <c r="U41" s="86"/>
    </row>
    <row r="42" spans="1:21" ht="21.75" customHeight="1">
      <c r="A42" s="8" t="s">
        <v>22</v>
      </c>
      <c r="C42" s="98" t="s">
        <v>197</v>
      </c>
      <c r="E42" s="89">
        <v>3909674</v>
      </c>
      <c r="F42" s="84"/>
      <c r="G42" s="89">
        <v>70</v>
      </c>
      <c r="H42" s="84"/>
      <c r="I42" s="89">
        <v>0</v>
      </c>
      <c r="J42" s="84"/>
      <c r="K42" s="89">
        <v>0</v>
      </c>
      <c r="L42" s="84"/>
      <c r="M42" s="89">
        <v>0</v>
      </c>
      <c r="N42" s="84"/>
      <c r="O42" s="89">
        <v>273677180</v>
      </c>
      <c r="P42" s="84"/>
      <c r="Q42" s="89">
        <v>0</v>
      </c>
      <c r="R42" s="84"/>
      <c r="S42" s="89">
        <v>273677180</v>
      </c>
      <c r="U42" s="86"/>
    </row>
    <row r="43" spans="1:21" ht="21.75" customHeight="1">
      <c r="A43" s="8" t="s">
        <v>63</v>
      </c>
      <c r="C43" s="98" t="s">
        <v>175</v>
      </c>
      <c r="E43" s="89">
        <v>250000</v>
      </c>
      <c r="F43" s="84"/>
      <c r="G43" s="89">
        <v>1000</v>
      </c>
      <c r="H43" s="84"/>
      <c r="I43" s="89">
        <v>0</v>
      </c>
      <c r="J43" s="84"/>
      <c r="K43" s="89">
        <v>0</v>
      </c>
      <c r="L43" s="84"/>
      <c r="M43" s="89">
        <v>0</v>
      </c>
      <c r="N43" s="84"/>
      <c r="O43" s="89">
        <v>250000000</v>
      </c>
      <c r="P43" s="84"/>
      <c r="Q43" s="89">
        <v>0</v>
      </c>
      <c r="R43" s="84"/>
      <c r="S43" s="89">
        <v>250000000</v>
      </c>
      <c r="U43" s="86"/>
    </row>
    <row r="44" spans="1:21" ht="21.75" customHeight="1">
      <c r="A44" s="8" t="s">
        <v>129</v>
      </c>
      <c r="C44" s="98" t="s">
        <v>182</v>
      </c>
      <c r="E44" s="89">
        <v>1589247</v>
      </c>
      <c r="F44" s="84"/>
      <c r="G44" s="89">
        <v>72</v>
      </c>
      <c r="H44" s="84"/>
      <c r="I44" s="89">
        <v>0</v>
      </c>
      <c r="J44" s="84"/>
      <c r="K44" s="89">
        <v>0</v>
      </c>
      <c r="L44" s="84"/>
      <c r="M44" s="89">
        <v>0</v>
      </c>
      <c r="N44" s="84"/>
      <c r="O44" s="89">
        <v>114425784</v>
      </c>
      <c r="P44" s="84"/>
      <c r="Q44" s="89">
        <v>-2228575</v>
      </c>
      <c r="R44" s="84"/>
      <c r="S44" s="89">
        <v>112197209</v>
      </c>
      <c r="U44" s="86"/>
    </row>
    <row r="45" spans="1:21" ht="21.75" customHeight="1">
      <c r="A45" s="96" t="s">
        <v>147</v>
      </c>
      <c r="C45" s="99" t="s">
        <v>198</v>
      </c>
      <c r="D45" s="64"/>
      <c r="E45" s="95">
        <v>672000</v>
      </c>
      <c r="F45" s="84"/>
      <c r="G45" s="95">
        <v>100</v>
      </c>
      <c r="H45" s="84"/>
      <c r="I45" s="95">
        <v>0</v>
      </c>
      <c r="J45" s="84"/>
      <c r="K45" s="95">
        <v>0</v>
      </c>
      <c r="L45" s="84"/>
      <c r="M45" s="95">
        <v>0</v>
      </c>
      <c r="N45" s="84"/>
      <c r="O45" s="95">
        <v>67200000</v>
      </c>
      <c r="P45" s="84"/>
      <c r="Q45" s="95">
        <v>-1922555</v>
      </c>
      <c r="R45" s="84"/>
      <c r="S45" s="95">
        <v>65277445</v>
      </c>
      <c r="U45" s="86"/>
    </row>
    <row r="46" spans="1:21" ht="21.75" customHeight="1">
      <c r="A46" s="8" t="s">
        <v>127</v>
      </c>
      <c r="C46" s="98" t="s">
        <v>175</v>
      </c>
      <c r="E46" s="89">
        <v>168892</v>
      </c>
      <c r="F46" s="84"/>
      <c r="G46" s="89">
        <v>380</v>
      </c>
      <c r="H46" s="84"/>
      <c r="I46" s="89">
        <v>0</v>
      </c>
      <c r="J46" s="84"/>
      <c r="K46" s="89">
        <v>0</v>
      </c>
      <c r="L46" s="84"/>
      <c r="M46" s="89">
        <v>0</v>
      </c>
      <c r="N46" s="84"/>
      <c r="O46" s="89">
        <v>64178960</v>
      </c>
      <c r="P46" s="84"/>
      <c r="Q46" s="89">
        <v>-131604</v>
      </c>
      <c r="R46" s="84"/>
      <c r="S46" s="89">
        <v>64047356</v>
      </c>
      <c r="U46" s="86"/>
    </row>
    <row r="47" spans="1:21" ht="21.75" customHeight="1">
      <c r="A47" s="8" t="s">
        <v>25</v>
      </c>
      <c r="C47" s="98" t="s">
        <v>184</v>
      </c>
      <c r="E47" s="89">
        <v>1247504</v>
      </c>
      <c r="F47" s="84"/>
      <c r="G47" s="89">
        <v>50</v>
      </c>
      <c r="H47" s="84"/>
      <c r="I47" s="89">
        <v>0</v>
      </c>
      <c r="J47" s="84"/>
      <c r="K47" s="89">
        <v>0</v>
      </c>
      <c r="L47" s="84"/>
      <c r="M47" s="89">
        <v>0</v>
      </c>
      <c r="N47" s="84"/>
      <c r="O47" s="89">
        <v>62375200</v>
      </c>
      <c r="P47" s="84"/>
      <c r="Q47" s="89">
        <v>0</v>
      </c>
      <c r="R47" s="84"/>
      <c r="S47" s="89">
        <v>62375200</v>
      </c>
      <c r="U47" s="86"/>
    </row>
    <row r="48" spans="1:21" ht="21.75" customHeight="1">
      <c r="A48" s="8" t="s">
        <v>51</v>
      </c>
      <c r="C48" s="98" t="s">
        <v>196</v>
      </c>
      <c r="E48" s="89">
        <v>1176750</v>
      </c>
      <c r="F48" s="84"/>
      <c r="G48" s="89">
        <v>50</v>
      </c>
      <c r="H48" s="84"/>
      <c r="I48" s="89">
        <v>0</v>
      </c>
      <c r="J48" s="84"/>
      <c r="K48" s="89">
        <v>0</v>
      </c>
      <c r="L48" s="84"/>
      <c r="M48" s="89">
        <v>0</v>
      </c>
      <c r="N48" s="84"/>
      <c r="O48" s="89">
        <v>58837500</v>
      </c>
      <c r="P48" s="84"/>
      <c r="Q48" s="89">
        <v>0</v>
      </c>
      <c r="R48" s="84"/>
      <c r="S48" s="89">
        <v>58837500</v>
      </c>
      <c r="U48" s="86"/>
    </row>
    <row r="49" spans="1:21" ht="21.75" customHeight="1">
      <c r="A49" s="8" t="s">
        <v>60</v>
      </c>
      <c r="C49" s="98" t="s">
        <v>175</v>
      </c>
      <c r="E49" s="89">
        <v>197000</v>
      </c>
      <c r="F49" s="84"/>
      <c r="G49" s="89">
        <v>289</v>
      </c>
      <c r="H49" s="84"/>
      <c r="I49" s="89">
        <v>0</v>
      </c>
      <c r="J49" s="84"/>
      <c r="K49" s="89">
        <v>0</v>
      </c>
      <c r="L49" s="84"/>
      <c r="M49" s="89">
        <v>0</v>
      </c>
      <c r="N49" s="84"/>
      <c r="O49" s="89">
        <v>56933000</v>
      </c>
      <c r="P49" s="84"/>
      <c r="Q49" s="89">
        <v>0</v>
      </c>
      <c r="R49" s="84"/>
      <c r="S49" s="89">
        <v>56933000</v>
      </c>
      <c r="U49" s="86"/>
    </row>
    <row r="50" spans="1:21" ht="21.75" customHeight="1">
      <c r="A50" s="8" t="s">
        <v>54</v>
      </c>
      <c r="C50" s="98" t="s">
        <v>197</v>
      </c>
      <c r="E50" s="89">
        <v>6600000</v>
      </c>
      <c r="F50" s="84"/>
      <c r="G50" s="89">
        <v>6</v>
      </c>
      <c r="H50" s="84"/>
      <c r="I50" s="89">
        <v>0</v>
      </c>
      <c r="J50" s="84"/>
      <c r="K50" s="89">
        <v>0</v>
      </c>
      <c r="L50" s="84"/>
      <c r="M50" s="89">
        <v>0</v>
      </c>
      <c r="N50" s="84"/>
      <c r="O50" s="89">
        <v>39600000</v>
      </c>
      <c r="P50" s="84"/>
      <c r="Q50" s="89">
        <v>-482273</v>
      </c>
      <c r="R50" s="84"/>
      <c r="S50" s="89">
        <v>39117727</v>
      </c>
      <c r="U50" s="86"/>
    </row>
    <row r="51" spans="1:21" ht="21.75" customHeight="1">
      <c r="A51" s="60" t="s">
        <v>55</v>
      </c>
      <c r="C51" s="98" t="s">
        <v>174</v>
      </c>
      <c r="E51" s="89">
        <v>2100000</v>
      </c>
      <c r="F51" s="84"/>
      <c r="G51" s="89">
        <v>9</v>
      </c>
      <c r="H51" s="84"/>
      <c r="I51" s="91">
        <v>0</v>
      </c>
      <c r="J51" s="84"/>
      <c r="K51" s="91">
        <v>0</v>
      </c>
      <c r="L51" s="84"/>
      <c r="M51" s="91">
        <v>0</v>
      </c>
      <c r="N51" s="84"/>
      <c r="O51" s="91">
        <v>18900000</v>
      </c>
      <c r="P51" s="84"/>
      <c r="Q51" s="91">
        <v>-330686</v>
      </c>
      <c r="R51" s="84"/>
      <c r="S51" s="91">
        <v>18569314</v>
      </c>
      <c r="U51" s="86"/>
    </row>
    <row r="52" spans="1:21" ht="21.75" customHeight="1" thickBot="1">
      <c r="A52" s="14" t="s">
        <v>68</v>
      </c>
      <c r="C52" s="63"/>
      <c r="D52" s="64"/>
      <c r="E52" s="79"/>
      <c r="F52" s="70"/>
      <c r="G52" s="79"/>
      <c r="H52" s="70"/>
      <c r="I52" s="85">
        <v>14557223400</v>
      </c>
      <c r="J52" s="84"/>
      <c r="K52" s="85">
        <f>SUM(K8:K51)</f>
        <v>-488245572</v>
      </c>
      <c r="L52" s="84"/>
      <c r="M52" s="85">
        <v>14068977828</v>
      </c>
      <c r="N52" s="84"/>
      <c r="O52" s="85">
        <v>75677169076</v>
      </c>
      <c r="P52" s="84"/>
      <c r="Q52" s="85">
        <f>SUM(Q8:Q51)</f>
        <v>-1031065380</v>
      </c>
      <c r="R52" s="84"/>
      <c r="S52" s="85">
        <v>74646103696</v>
      </c>
    </row>
    <row r="53" spans="1:21">
      <c r="C53" s="64"/>
      <c r="D53" s="64"/>
      <c r="E53" s="64"/>
      <c r="G53" s="64"/>
    </row>
    <row r="57" spans="1:21">
      <c r="G57" s="64"/>
    </row>
  </sheetData>
  <sortState xmlns:xlrd2="http://schemas.microsoft.com/office/spreadsheetml/2017/richdata2" ref="A8:S51">
    <sortCondition descending="1" ref="S8:S51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T15" sqref="T1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2.570312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0" ht="14.45" customHeight="1"/>
    <row r="5" spans="1:20" ht="14.45" customHeight="1">
      <c r="A5" s="129" t="s">
        <v>199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0" ht="14.45" customHeight="1">
      <c r="A6" s="131" t="s">
        <v>105</v>
      </c>
      <c r="J6" s="131" t="s">
        <v>121</v>
      </c>
      <c r="K6" s="131"/>
      <c r="L6" s="131"/>
      <c r="M6" s="131"/>
      <c r="N6" s="131"/>
      <c r="P6" s="131" t="s">
        <v>122</v>
      </c>
      <c r="Q6" s="131"/>
      <c r="R6" s="131"/>
      <c r="S6" s="131"/>
      <c r="T6" s="131"/>
    </row>
    <row r="7" spans="1:20" ht="42">
      <c r="A7" s="131"/>
      <c r="C7" s="19" t="s">
        <v>200</v>
      </c>
      <c r="E7" s="160" t="s">
        <v>86</v>
      </c>
      <c r="F7" s="160"/>
      <c r="H7" s="26" t="s">
        <v>201</v>
      </c>
      <c r="J7" s="20" t="s">
        <v>202</v>
      </c>
      <c r="K7" s="3"/>
      <c r="L7" s="20" t="s">
        <v>171</v>
      </c>
      <c r="M7" s="3"/>
      <c r="N7" s="20" t="s">
        <v>203</v>
      </c>
      <c r="P7" s="20" t="s">
        <v>202</v>
      </c>
      <c r="Q7" s="3"/>
      <c r="R7" s="20" t="s">
        <v>171</v>
      </c>
      <c r="S7" s="3"/>
      <c r="T7" s="20" t="s">
        <v>203</v>
      </c>
    </row>
    <row r="8" spans="1:20" ht="21.75" customHeight="1">
      <c r="A8" s="5" t="s">
        <v>88</v>
      </c>
      <c r="C8" s="3"/>
      <c r="E8" s="5" t="s">
        <v>91</v>
      </c>
      <c r="F8" s="3"/>
      <c r="H8" s="100">
        <v>26</v>
      </c>
      <c r="J8" s="6">
        <v>1082299348</v>
      </c>
      <c r="L8" s="6">
        <v>0</v>
      </c>
      <c r="N8" s="6">
        <v>1082299348</v>
      </c>
      <c r="P8" s="6">
        <v>4185689781</v>
      </c>
      <c r="R8" s="6">
        <v>0</v>
      </c>
      <c r="T8" s="6">
        <v>4185689781</v>
      </c>
    </row>
    <row r="9" spans="1:20" ht="21.75" customHeight="1">
      <c r="A9" s="8" t="s">
        <v>157</v>
      </c>
      <c r="E9" s="8" t="s">
        <v>204</v>
      </c>
      <c r="H9" s="101">
        <v>23</v>
      </c>
      <c r="J9" s="9">
        <v>0</v>
      </c>
      <c r="L9" s="9">
        <v>0</v>
      </c>
      <c r="N9" s="9">
        <v>0</v>
      </c>
      <c r="P9" s="9">
        <v>910276686</v>
      </c>
      <c r="R9" s="9">
        <v>0</v>
      </c>
      <c r="T9" s="9">
        <v>910276686</v>
      </c>
    </row>
    <row r="10" spans="1:20" ht="21.75" customHeight="1">
      <c r="A10" s="8" t="s">
        <v>156</v>
      </c>
      <c r="E10" s="8" t="s">
        <v>205</v>
      </c>
      <c r="H10" s="101">
        <v>23</v>
      </c>
      <c r="J10" s="9">
        <v>0</v>
      </c>
      <c r="L10" s="9">
        <v>0</v>
      </c>
      <c r="N10" s="9">
        <v>0</v>
      </c>
      <c r="P10" s="9">
        <v>324613563</v>
      </c>
      <c r="R10" s="9">
        <v>0</v>
      </c>
      <c r="T10" s="9">
        <v>324613563</v>
      </c>
    </row>
    <row r="11" spans="1:20" ht="21.75" customHeight="1">
      <c r="A11" s="10" t="s">
        <v>158</v>
      </c>
      <c r="C11" s="11"/>
      <c r="E11" s="10" t="s">
        <v>206</v>
      </c>
      <c r="H11" s="102">
        <v>23</v>
      </c>
      <c r="J11" s="12">
        <v>0</v>
      </c>
      <c r="L11" s="12">
        <v>0</v>
      </c>
      <c r="N11" s="12">
        <v>0</v>
      </c>
      <c r="P11" s="12">
        <v>216924658</v>
      </c>
      <c r="R11" s="12">
        <v>0</v>
      </c>
      <c r="T11" s="12">
        <v>216924658</v>
      </c>
    </row>
    <row r="12" spans="1:20" ht="21.75" customHeight="1">
      <c r="A12" s="14" t="s">
        <v>68</v>
      </c>
      <c r="C12" s="15"/>
      <c r="E12" s="15"/>
      <c r="H12" s="15"/>
      <c r="J12" s="25">
        <f>SUM(J8:J11)</f>
        <v>1082299348</v>
      </c>
      <c r="L12" s="15">
        <v>0</v>
      </c>
      <c r="N12" s="25">
        <f>SUM(N8:N11)</f>
        <v>1082299348</v>
      </c>
      <c r="P12" s="25">
        <f>SUM(P8:P11)</f>
        <v>5637504688</v>
      </c>
      <c r="R12" s="15">
        <v>0</v>
      </c>
      <c r="T12" s="15">
        <f>SUM(T8:T11)</f>
        <v>5637504688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M11" sqref="M1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14.45" customHeight="1"/>
    <row r="5" spans="1:13" ht="14.45" customHeight="1">
      <c r="A5" s="129" t="s">
        <v>207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4.45" customHeight="1">
      <c r="A6" s="131" t="s">
        <v>105</v>
      </c>
      <c r="C6" s="131" t="s">
        <v>121</v>
      </c>
      <c r="D6" s="131"/>
      <c r="E6" s="131"/>
      <c r="F6" s="131"/>
      <c r="G6" s="131"/>
      <c r="I6" s="131" t="s">
        <v>122</v>
      </c>
      <c r="J6" s="131"/>
      <c r="K6" s="131"/>
      <c r="L6" s="131"/>
      <c r="M6" s="131"/>
    </row>
    <row r="7" spans="1:13" ht="29.1" customHeight="1">
      <c r="A7" s="131"/>
      <c r="C7" s="20" t="s">
        <v>202</v>
      </c>
      <c r="D7" s="3"/>
      <c r="E7" s="20" t="s">
        <v>171</v>
      </c>
      <c r="F7" s="3"/>
      <c r="G7" s="20" t="s">
        <v>203</v>
      </c>
      <c r="I7" s="20" t="s">
        <v>202</v>
      </c>
      <c r="J7" s="3"/>
      <c r="K7" s="20" t="s">
        <v>171</v>
      </c>
      <c r="L7" s="3"/>
      <c r="M7" s="20" t="s">
        <v>203</v>
      </c>
    </row>
    <row r="8" spans="1:13" ht="21.75" customHeight="1">
      <c r="A8" s="22" t="s">
        <v>244</v>
      </c>
      <c r="C8" s="23">
        <v>55281139</v>
      </c>
      <c r="E8" s="23"/>
      <c r="G8" s="23">
        <v>55281139</v>
      </c>
      <c r="I8" s="23">
        <v>55281139</v>
      </c>
      <c r="K8" s="23"/>
      <c r="M8" s="23">
        <v>501282421</v>
      </c>
    </row>
    <row r="9" spans="1:13" ht="21.75" customHeight="1">
      <c r="A9" s="8" t="s">
        <v>245</v>
      </c>
      <c r="C9" s="9">
        <v>182313</v>
      </c>
      <c r="E9" s="9"/>
      <c r="G9" s="9">
        <v>182313</v>
      </c>
      <c r="I9" s="9">
        <v>23239810</v>
      </c>
      <c r="K9" s="9"/>
      <c r="M9" s="9">
        <v>23239810</v>
      </c>
    </row>
    <row r="10" spans="1:13" ht="21.75" customHeight="1">
      <c r="A10" s="10" t="s">
        <v>242</v>
      </c>
      <c r="C10" s="12">
        <v>31302</v>
      </c>
      <c r="E10" s="12">
        <v>0</v>
      </c>
      <c r="G10" s="12">
        <v>31302</v>
      </c>
      <c r="I10" s="12">
        <v>74842</v>
      </c>
      <c r="K10" s="12">
        <v>0</v>
      </c>
      <c r="M10" s="12">
        <v>74842</v>
      </c>
    </row>
    <row r="11" spans="1:13" ht="21.75" customHeight="1">
      <c r="A11" s="14" t="s">
        <v>68</v>
      </c>
      <c r="C11" s="15">
        <f>SUM(C8:C10)</f>
        <v>55494754</v>
      </c>
      <c r="E11" s="15">
        <v>0</v>
      </c>
      <c r="G11" s="15">
        <f>SUM(G8:G10)</f>
        <v>55494754</v>
      </c>
      <c r="I11" s="15">
        <f>SUM(I8:I10)</f>
        <v>78595791</v>
      </c>
      <c r="K11" s="15">
        <v>0</v>
      </c>
      <c r="M11" s="25">
        <f>SUM(M8:M10)</f>
        <v>524597073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8"/>
  <sheetViews>
    <sheetView rightToLeft="1" workbookViewId="0">
      <selection activeCell="Q49" sqref="Q49"/>
    </sheetView>
  </sheetViews>
  <sheetFormatPr defaultRowHeight="12.75"/>
  <cols>
    <col min="1" max="1" width="28" bestFit="1" customWidth="1"/>
    <col min="2" max="2" width="1.28515625" customWidth="1"/>
    <col min="3" max="3" width="11.7109375" bestFit="1" customWidth="1"/>
    <col min="4" max="4" width="1.28515625" customWidth="1"/>
    <col min="5" max="5" width="16.7109375" bestFit="1" customWidth="1"/>
    <col min="6" max="6" width="1.28515625" customWidth="1"/>
    <col min="7" max="7" width="16.5703125" bestFit="1" customWidth="1"/>
    <col min="8" max="8" width="1.28515625" customWidth="1"/>
    <col min="9" max="9" width="22" bestFit="1" customWidth="1"/>
    <col min="10" max="10" width="1.28515625" customWidth="1"/>
    <col min="11" max="11" width="11.7109375" bestFit="1" customWidth="1"/>
    <col min="12" max="12" width="1.28515625" customWidth="1"/>
    <col min="13" max="13" width="16.85546875" bestFit="1" customWidth="1"/>
    <col min="14" max="14" width="1.28515625" customWidth="1"/>
    <col min="15" max="15" width="16.85546875" bestFit="1" customWidth="1"/>
    <col min="16" max="16" width="1.28515625" customWidth="1"/>
    <col min="17" max="17" width="18.85546875" customWidth="1"/>
    <col min="18" max="18" width="0.28515625" customWidth="1"/>
  </cols>
  <sheetData>
    <row r="1" spans="1:17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4.45" customHeight="1"/>
    <row r="5" spans="1:17" ht="14.45" customHeight="1">
      <c r="A5" s="129" t="s">
        <v>208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ht="14.45" customHeight="1">
      <c r="A6" s="131" t="s">
        <v>105</v>
      </c>
      <c r="C6" s="131" t="s">
        <v>121</v>
      </c>
      <c r="D6" s="131"/>
      <c r="E6" s="131"/>
      <c r="F6" s="131"/>
      <c r="G6" s="131"/>
      <c r="H6" s="131"/>
      <c r="I6" s="131"/>
      <c r="K6" s="131" t="s">
        <v>122</v>
      </c>
      <c r="L6" s="131"/>
      <c r="M6" s="131"/>
      <c r="N6" s="131"/>
      <c r="O6" s="131"/>
      <c r="P6" s="131"/>
      <c r="Q6" s="131"/>
    </row>
    <row r="7" spans="1:17" ht="40.5" customHeight="1">
      <c r="A7" s="131"/>
      <c r="C7" s="20" t="s">
        <v>13</v>
      </c>
      <c r="D7" s="3"/>
      <c r="E7" s="20" t="s">
        <v>209</v>
      </c>
      <c r="F7" s="3"/>
      <c r="G7" s="20" t="s">
        <v>210</v>
      </c>
      <c r="H7" s="3"/>
      <c r="I7" s="20" t="s">
        <v>211</v>
      </c>
      <c r="K7" s="20" t="s">
        <v>13</v>
      </c>
      <c r="L7" s="3"/>
      <c r="M7" s="20" t="s">
        <v>209</v>
      </c>
      <c r="N7" s="3"/>
      <c r="O7" s="20" t="s">
        <v>210</v>
      </c>
      <c r="P7" s="3"/>
      <c r="Q7" s="27" t="s">
        <v>211</v>
      </c>
    </row>
    <row r="8" spans="1:17" ht="21.75" customHeight="1">
      <c r="A8" s="21" t="s">
        <v>24</v>
      </c>
      <c r="C8" s="93">
        <v>6200000</v>
      </c>
      <c r="D8" s="70"/>
      <c r="E8" s="93">
        <v>24205493647</v>
      </c>
      <c r="F8" s="70"/>
      <c r="G8" s="93">
        <v>18705038879</v>
      </c>
      <c r="H8" s="70"/>
      <c r="I8" s="93">
        <v>5500454768</v>
      </c>
      <c r="J8" s="70"/>
      <c r="K8" s="93">
        <v>12251732</v>
      </c>
      <c r="L8" s="70"/>
      <c r="M8" s="93">
        <v>44380246102</v>
      </c>
      <c r="N8" s="70"/>
      <c r="O8" s="93">
        <v>36962761794</v>
      </c>
      <c r="P8" s="70"/>
      <c r="Q8" s="93">
        <v>7417484308</v>
      </c>
    </row>
    <row r="9" spans="1:17" ht="21.75" customHeight="1">
      <c r="A9" s="8" t="s">
        <v>140</v>
      </c>
      <c r="C9" s="87">
        <v>0</v>
      </c>
      <c r="D9" s="70"/>
      <c r="E9" s="87">
        <v>0</v>
      </c>
      <c r="F9" s="70"/>
      <c r="G9" s="87">
        <v>0</v>
      </c>
      <c r="H9" s="70"/>
      <c r="I9" s="87">
        <v>0</v>
      </c>
      <c r="J9" s="70"/>
      <c r="K9" s="87">
        <v>16979433</v>
      </c>
      <c r="L9" s="70"/>
      <c r="M9" s="87">
        <v>91107635649</v>
      </c>
      <c r="N9" s="70"/>
      <c r="O9" s="87">
        <v>84392026868</v>
      </c>
      <c r="P9" s="70"/>
      <c r="Q9" s="87">
        <v>6715608781</v>
      </c>
    </row>
    <row r="10" spans="1:17" ht="21.75" customHeight="1">
      <c r="A10" s="8" t="s">
        <v>157</v>
      </c>
      <c r="C10" s="87">
        <v>0</v>
      </c>
      <c r="D10" s="70"/>
      <c r="E10" s="87">
        <v>0</v>
      </c>
      <c r="F10" s="70"/>
      <c r="G10" s="87">
        <v>0</v>
      </c>
      <c r="H10" s="70"/>
      <c r="I10" s="87">
        <v>0</v>
      </c>
      <c r="J10" s="70"/>
      <c r="K10" s="87">
        <v>155000</v>
      </c>
      <c r="L10" s="70"/>
      <c r="M10" s="87">
        <v>142583043750</v>
      </c>
      <c r="N10" s="70"/>
      <c r="O10" s="87">
        <v>139784659437</v>
      </c>
      <c r="P10" s="70"/>
      <c r="Q10" s="87">
        <v>2798384313</v>
      </c>
    </row>
    <row r="11" spans="1:17" ht="21.75" customHeight="1">
      <c r="A11" s="8" t="s">
        <v>26</v>
      </c>
      <c r="C11" s="87">
        <v>0</v>
      </c>
      <c r="D11" s="70"/>
      <c r="E11" s="87">
        <v>0</v>
      </c>
      <c r="F11" s="70"/>
      <c r="G11" s="87">
        <v>0</v>
      </c>
      <c r="H11" s="70"/>
      <c r="I11" s="87">
        <v>0</v>
      </c>
      <c r="J11" s="70"/>
      <c r="K11" s="87">
        <v>1562500</v>
      </c>
      <c r="L11" s="70"/>
      <c r="M11" s="87">
        <v>5095594910</v>
      </c>
      <c r="N11" s="70"/>
      <c r="O11" s="87">
        <v>3288921130</v>
      </c>
      <c r="P11" s="70"/>
      <c r="Q11" s="87">
        <v>1806673780</v>
      </c>
    </row>
    <row r="12" spans="1:17" ht="21.75" customHeight="1">
      <c r="A12" s="8" t="s">
        <v>63</v>
      </c>
      <c r="C12" s="87">
        <v>0</v>
      </c>
      <c r="D12" s="70"/>
      <c r="E12" s="87">
        <v>0</v>
      </c>
      <c r="F12" s="70"/>
      <c r="G12" s="87">
        <v>0</v>
      </c>
      <c r="H12" s="70"/>
      <c r="I12" s="87">
        <v>0</v>
      </c>
      <c r="J12" s="70"/>
      <c r="K12" s="87">
        <v>125000</v>
      </c>
      <c r="L12" s="70"/>
      <c r="M12" s="87">
        <v>3528877525</v>
      </c>
      <c r="N12" s="70"/>
      <c r="O12" s="87">
        <v>2252668565</v>
      </c>
      <c r="P12" s="70"/>
      <c r="Q12" s="87">
        <v>1276208960</v>
      </c>
    </row>
    <row r="13" spans="1:17" ht="21.75" customHeight="1">
      <c r="A13" s="8" t="s">
        <v>143</v>
      </c>
      <c r="C13" s="87">
        <v>0</v>
      </c>
      <c r="D13" s="70"/>
      <c r="E13" s="87">
        <v>0</v>
      </c>
      <c r="F13" s="70"/>
      <c r="G13" s="87">
        <v>0</v>
      </c>
      <c r="H13" s="70"/>
      <c r="I13" s="87">
        <v>0</v>
      </c>
      <c r="J13" s="70"/>
      <c r="K13" s="87">
        <v>1018594</v>
      </c>
      <c r="L13" s="70"/>
      <c r="M13" s="87">
        <v>11446038573</v>
      </c>
      <c r="N13" s="70"/>
      <c r="O13" s="87">
        <v>10439219000</v>
      </c>
      <c r="P13" s="70"/>
      <c r="Q13" s="87">
        <v>1006819573</v>
      </c>
    </row>
    <row r="14" spans="1:17" ht="21.75" customHeight="1">
      <c r="A14" s="8" t="s">
        <v>138</v>
      </c>
      <c r="C14" s="87">
        <v>0</v>
      </c>
      <c r="D14" s="70"/>
      <c r="E14" s="87">
        <v>0</v>
      </c>
      <c r="F14" s="70"/>
      <c r="G14" s="87">
        <v>0</v>
      </c>
      <c r="H14" s="70"/>
      <c r="I14" s="87">
        <v>0</v>
      </c>
      <c r="J14" s="70"/>
      <c r="K14" s="87">
        <v>185600</v>
      </c>
      <c r="L14" s="70"/>
      <c r="M14" s="87">
        <v>5774637881</v>
      </c>
      <c r="N14" s="70"/>
      <c r="O14" s="87">
        <v>5016437539</v>
      </c>
      <c r="P14" s="70"/>
      <c r="Q14" s="87">
        <v>758200342</v>
      </c>
    </row>
    <row r="15" spans="1:17" ht="21.75" customHeight="1">
      <c r="A15" s="8" t="s">
        <v>134</v>
      </c>
      <c r="C15" s="87">
        <v>0</v>
      </c>
      <c r="D15" s="70"/>
      <c r="E15" s="87">
        <v>0</v>
      </c>
      <c r="F15" s="70"/>
      <c r="G15" s="87">
        <v>0</v>
      </c>
      <c r="H15" s="70"/>
      <c r="I15" s="87">
        <v>0</v>
      </c>
      <c r="J15" s="70"/>
      <c r="K15" s="87">
        <v>880000</v>
      </c>
      <c r="L15" s="70"/>
      <c r="M15" s="87">
        <v>7065246626</v>
      </c>
      <c r="N15" s="70"/>
      <c r="O15" s="87">
        <v>6438263040</v>
      </c>
      <c r="P15" s="70"/>
      <c r="Q15" s="87">
        <v>626983586</v>
      </c>
    </row>
    <row r="16" spans="1:17" ht="21.75" customHeight="1">
      <c r="A16" s="8" t="s">
        <v>67</v>
      </c>
      <c r="C16" s="87">
        <v>0</v>
      </c>
      <c r="D16" s="70"/>
      <c r="E16" s="87">
        <v>0</v>
      </c>
      <c r="F16" s="70"/>
      <c r="G16" s="87">
        <v>0</v>
      </c>
      <c r="H16" s="70"/>
      <c r="I16" s="87">
        <v>0</v>
      </c>
      <c r="J16" s="70"/>
      <c r="K16" s="87">
        <v>285000</v>
      </c>
      <c r="L16" s="70"/>
      <c r="M16" s="87">
        <v>7808660742</v>
      </c>
      <c r="N16" s="70"/>
      <c r="O16" s="87">
        <v>7456567860</v>
      </c>
      <c r="P16" s="70"/>
      <c r="Q16" s="87">
        <v>352092882</v>
      </c>
    </row>
    <row r="17" spans="1:17" ht="21.75" customHeight="1">
      <c r="A17" s="8" t="s">
        <v>130</v>
      </c>
      <c r="C17" s="87">
        <v>0</v>
      </c>
      <c r="D17" s="70"/>
      <c r="E17" s="87">
        <v>0</v>
      </c>
      <c r="F17" s="70"/>
      <c r="G17" s="87">
        <v>0</v>
      </c>
      <c r="H17" s="70"/>
      <c r="I17" s="87">
        <v>0</v>
      </c>
      <c r="J17" s="70"/>
      <c r="K17" s="87">
        <v>268092</v>
      </c>
      <c r="L17" s="70"/>
      <c r="M17" s="87">
        <v>42259899056</v>
      </c>
      <c r="N17" s="70"/>
      <c r="O17" s="87">
        <v>41986579127</v>
      </c>
      <c r="P17" s="70"/>
      <c r="Q17" s="87">
        <v>273319929</v>
      </c>
    </row>
    <row r="18" spans="1:17" ht="21.75" customHeight="1">
      <c r="A18" s="8" t="s">
        <v>136</v>
      </c>
      <c r="C18" s="87">
        <v>0</v>
      </c>
      <c r="D18" s="70"/>
      <c r="E18" s="87">
        <v>0</v>
      </c>
      <c r="F18" s="70"/>
      <c r="G18" s="87">
        <v>0</v>
      </c>
      <c r="H18" s="70"/>
      <c r="I18" s="87">
        <v>0</v>
      </c>
      <c r="J18" s="70"/>
      <c r="K18" s="87">
        <v>8991184</v>
      </c>
      <c r="L18" s="70"/>
      <c r="M18" s="87">
        <v>12915955762</v>
      </c>
      <c r="N18" s="70"/>
      <c r="O18" s="87">
        <v>12646826334</v>
      </c>
      <c r="P18" s="70"/>
      <c r="Q18" s="87">
        <v>269129428</v>
      </c>
    </row>
    <row r="19" spans="1:17" ht="21.75" customHeight="1">
      <c r="A19" s="8" t="s">
        <v>22</v>
      </c>
      <c r="C19" s="87">
        <v>2100000</v>
      </c>
      <c r="D19" s="70"/>
      <c r="E19" s="87">
        <v>3902386235</v>
      </c>
      <c r="F19" s="70"/>
      <c r="G19" s="87">
        <v>3724108942</v>
      </c>
      <c r="H19" s="70"/>
      <c r="I19" s="87">
        <v>178277293</v>
      </c>
      <c r="J19" s="70"/>
      <c r="K19" s="87">
        <v>2100000</v>
      </c>
      <c r="L19" s="70"/>
      <c r="M19" s="87">
        <v>3902386235</v>
      </c>
      <c r="N19" s="70"/>
      <c r="O19" s="87">
        <v>3724108942</v>
      </c>
      <c r="P19" s="70"/>
      <c r="Q19" s="87">
        <v>178277293</v>
      </c>
    </row>
    <row r="20" spans="1:17" ht="21.75" customHeight="1">
      <c r="A20" s="8" t="s">
        <v>156</v>
      </c>
      <c r="C20" s="87">
        <v>0</v>
      </c>
      <c r="D20" s="70"/>
      <c r="E20" s="87">
        <v>0</v>
      </c>
      <c r="F20" s="70"/>
      <c r="G20" s="87">
        <v>0</v>
      </c>
      <c r="H20" s="70"/>
      <c r="I20" s="87">
        <v>0</v>
      </c>
      <c r="J20" s="70"/>
      <c r="K20" s="87">
        <v>55000</v>
      </c>
      <c r="L20" s="70"/>
      <c r="M20" s="87">
        <v>49710988250</v>
      </c>
      <c r="N20" s="70"/>
      <c r="O20" s="87">
        <v>49573513171</v>
      </c>
      <c r="P20" s="70"/>
      <c r="Q20" s="87">
        <v>137475079</v>
      </c>
    </row>
    <row r="21" spans="1:17" ht="21.75" customHeight="1">
      <c r="A21" s="8" t="s">
        <v>88</v>
      </c>
      <c r="C21" s="87">
        <v>31100</v>
      </c>
      <c r="D21" s="70"/>
      <c r="E21" s="87">
        <v>29178328471</v>
      </c>
      <c r="F21" s="70"/>
      <c r="G21" s="87">
        <v>29114876115</v>
      </c>
      <c r="H21" s="70"/>
      <c r="I21" s="87">
        <v>63452356</v>
      </c>
      <c r="J21" s="70"/>
      <c r="K21" s="87">
        <v>31100</v>
      </c>
      <c r="L21" s="70"/>
      <c r="M21" s="87">
        <v>29178328471</v>
      </c>
      <c r="N21" s="70"/>
      <c r="O21" s="87">
        <v>29114876115</v>
      </c>
      <c r="P21" s="70"/>
      <c r="Q21" s="87">
        <v>63452356</v>
      </c>
    </row>
    <row r="22" spans="1:17" ht="21.75" customHeight="1">
      <c r="A22" s="96" t="s">
        <v>158</v>
      </c>
      <c r="C22" s="79">
        <v>0</v>
      </c>
      <c r="D22" s="70"/>
      <c r="E22" s="79">
        <v>0</v>
      </c>
      <c r="F22" s="70"/>
      <c r="G22" s="79">
        <v>0</v>
      </c>
      <c r="H22" s="70"/>
      <c r="I22" s="79">
        <v>0</v>
      </c>
      <c r="J22" s="70"/>
      <c r="K22" s="79">
        <v>40000</v>
      </c>
      <c r="L22" s="70"/>
      <c r="M22" s="79">
        <v>37655173763</v>
      </c>
      <c r="N22" s="70"/>
      <c r="O22" s="79">
        <v>37593185000</v>
      </c>
      <c r="P22" s="70"/>
      <c r="Q22" s="79">
        <v>61988763</v>
      </c>
    </row>
    <row r="23" spans="1:17" ht="21.75" customHeight="1">
      <c r="A23" s="8" t="s">
        <v>78</v>
      </c>
      <c r="C23" s="87">
        <v>50000</v>
      </c>
      <c r="D23" s="70"/>
      <c r="E23" s="87">
        <v>1767776157</v>
      </c>
      <c r="F23" s="70"/>
      <c r="G23" s="87">
        <v>1759558936</v>
      </c>
      <c r="H23" s="70"/>
      <c r="I23" s="87">
        <v>8217221</v>
      </c>
      <c r="J23" s="70"/>
      <c r="K23" s="87">
        <v>50000</v>
      </c>
      <c r="L23" s="70"/>
      <c r="M23" s="87">
        <v>1767776157</v>
      </c>
      <c r="N23" s="70"/>
      <c r="O23" s="87">
        <v>1759558936</v>
      </c>
      <c r="P23" s="70"/>
      <c r="Q23" s="87">
        <v>8217221</v>
      </c>
    </row>
    <row r="24" spans="1:17" ht="21.75" customHeight="1">
      <c r="A24" s="8" t="s">
        <v>51</v>
      </c>
      <c r="C24" s="87">
        <v>0</v>
      </c>
      <c r="D24" s="70"/>
      <c r="E24" s="87">
        <v>0</v>
      </c>
      <c r="F24" s="70"/>
      <c r="G24" s="87">
        <v>0</v>
      </c>
      <c r="H24" s="70"/>
      <c r="I24" s="87">
        <v>0</v>
      </c>
      <c r="J24" s="70"/>
      <c r="K24" s="87">
        <v>1</v>
      </c>
      <c r="L24" s="70"/>
      <c r="M24" s="87">
        <v>1</v>
      </c>
      <c r="N24" s="70"/>
      <c r="O24" s="87">
        <v>5836</v>
      </c>
      <c r="P24" s="70"/>
      <c r="Q24" s="87">
        <v>-5835</v>
      </c>
    </row>
    <row r="25" spans="1:17" ht="21.75" customHeight="1">
      <c r="A25" s="8" t="s">
        <v>65</v>
      </c>
      <c r="C25" s="87">
        <v>0</v>
      </c>
      <c r="D25" s="70"/>
      <c r="E25" s="87">
        <v>0</v>
      </c>
      <c r="F25" s="70"/>
      <c r="G25" s="87">
        <v>0</v>
      </c>
      <c r="H25" s="70"/>
      <c r="I25" s="87">
        <v>0</v>
      </c>
      <c r="J25" s="70"/>
      <c r="K25" s="87">
        <v>1</v>
      </c>
      <c r="L25" s="70"/>
      <c r="M25" s="87">
        <v>1</v>
      </c>
      <c r="N25" s="70"/>
      <c r="O25" s="87">
        <v>7819</v>
      </c>
      <c r="P25" s="70"/>
      <c r="Q25" s="87">
        <v>-7818</v>
      </c>
    </row>
    <row r="26" spans="1:17" ht="21.75" customHeight="1">
      <c r="A26" s="8" t="s">
        <v>144</v>
      </c>
      <c r="C26" s="87">
        <v>0</v>
      </c>
      <c r="D26" s="70"/>
      <c r="E26" s="87">
        <v>0</v>
      </c>
      <c r="F26" s="70"/>
      <c r="G26" s="87">
        <v>0</v>
      </c>
      <c r="H26" s="70"/>
      <c r="I26" s="87">
        <v>0</v>
      </c>
      <c r="J26" s="70"/>
      <c r="K26" s="87">
        <v>875000</v>
      </c>
      <c r="L26" s="70"/>
      <c r="M26" s="87">
        <v>6079994177</v>
      </c>
      <c r="N26" s="70"/>
      <c r="O26" s="87">
        <v>6132045937</v>
      </c>
      <c r="P26" s="70"/>
      <c r="Q26" s="87">
        <v>-52051760</v>
      </c>
    </row>
    <row r="27" spans="1:17" ht="21.75" customHeight="1">
      <c r="A27" s="8" t="s">
        <v>137</v>
      </c>
      <c r="C27" s="87">
        <v>0</v>
      </c>
      <c r="D27" s="70"/>
      <c r="E27" s="87">
        <v>0</v>
      </c>
      <c r="F27" s="70"/>
      <c r="G27" s="87">
        <v>0</v>
      </c>
      <c r="H27" s="70"/>
      <c r="I27" s="87">
        <v>0</v>
      </c>
      <c r="J27" s="70"/>
      <c r="K27" s="87">
        <v>52300</v>
      </c>
      <c r="L27" s="70"/>
      <c r="M27" s="87">
        <v>8963952589</v>
      </c>
      <c r="N27" s="70"/>
      <c r="O27" s="87">
        <v>9018499738</v>
      </c>
      <c r="P27" s="70"/>
      <c r="Q27" s="87">
        <v>-54547149</v>
      </c>
    </row>
    <row r="28" spans="1:17" ht="21.75" customHeight="1">
      <c r="A28" s="8" t="s">
        <v>146</v>
      </c>
      <c r="C28" s="87">
        <v>0</v>
      </c>
      <c r="D28" s="70"/>
      <c r="E28" s="87">
        <v>0</v>
      </c>
      <c r="F28" s="70"/>
      <c r="G28" s="87">
        <v>0</v>
      </c>
      <c r="H28" s="70"/>
      <c r="I28" s="87">
        <v>0</v>
      </c>
      <c r="J28" s="70"/>
      <c r="K28" s="87">
        <v>141368</v>
      </c>
      <c r="L28" s="70"/>
      <c r="M28" s="87">
        <v>6114742371</v>
      </c>
      <c r="N28" s="70"/>
      <c r="O28" s="87">
        <v>6358840433</v>
      </c>
      <c r="P28" s="70"/>
      <c r="Q28" s="87">
        <v>-244098062</v>
      </c>
    </row>
    <row r="29" spans="1:17" ht="21.75" customHeight="1">
      <c r="A29" s="8" t="s">
        <v>53</v>
      </c>
      <c r="C29" s="87">
        <v>130000</v>
      </c>
      <c r="D29" s="70"/>
      <c r="E29" s="87">
        <v>2001718495</v>
      </c>
      <c r="F29" s="70"/>
      <c r="G29" s="87">
        <v>2245956567</v>
      </c>
      <c r="H29" s="70"/>
      <c r="I29" s="87">
        <v>-244238072</v>
      </c>
      <c r="J29" s="70"/>
      <c r="K29" s="87">
        <v>130000</v>
      </c>
      <c r="L29" s="70"/>
      <c r="M29" s="87">
        <v>2001718495</v>
      </c>
      <c r="N29" s="70"/>
      <c r="O29" s="87">
        <v>2245956567</v>
      </c>
      <c r="P29" s="70"/>
      <c r="Q29" s="87">
        <v>-244238072</v>
      </c>
    </row>
    <row r="30" spans="1:17" ht="21.75" customHeight="1">
      <c r="A30" s="8" t="s">
        <v>132</v>
      </c>
      <c r="C30" s="87">
        <v>0</v>
      </c>
      <c r="D30" s="70"/>
      <c r="E30" s="87">
        <v>0</v>
      </c>
      <c r="F30" s="70"/>
      <c r="G30" s="87">
        <v>0</v>
      </c>
      <c r="H30" s="70"/>
      <c r="I30" s="87">
        <v>0</v>
      </c>
      <c r="J30" s="70"/>
      <c r="K30" s="87">
        <v>139685</v>
      </c>
      <c r="L30" s="70"/>
      <c r="M30" s="87">
        <v>1983007386</v>
      </c>
      <c r="N30" s="70"/>
      <c r="O30" s="87">
        <v>2267483766</v>
      </c>
      <c r="P30" s="70"/>
      <c r="Q30" s="87">
        <v>-284476380</v>
      </c>
    </row>
    <row r="31" spans="1:17" ht="21.75" customHeight="1">
      <c r="A31" s="8" t="s">
        <v>147</v>
      </c>
      <c r="C31" s="87">
        <v>0</v>
      </c>
      <c r="D31" s="70"/>
      <c r="E31" s="87">
        <v>0</v>
      </c>
      <c r="F31" s="70"/>
      <c r="G31" s="87">
        <v>0</v>
      </c>
      <c r="H31" s="70"/>
      <c r="I31" s="87">
        <v>0</v>
      </c>
      <c r="J31" s="70"/>
      <c r="K31" s="87">
        <v>672000</v>
      </c>
      <c r="L31" s="70"/>
      <c r="M31" s="87">
        <v>2262308344</v>
      </c>
      <c r="N31" s="70"/>
      <c r="O31" s="87">
        <v>2597190220</v>
      </c>
      <c r="P31" s="70"/>
      <c r="Q31" s="87">
        <v>-334881876</v>
      </c>
    </row>
    <row r="32" spans="1:17" ht="21.75" customHeight="1">
      <c r="A32" s="8" t="s">
        <v>142</v>
      </c>
      <c r="C32" s="87">
        <v>0</v>
      </c>
      <c r="D32" s="70"/>
      <c r="E32" s="87">
        <v>0</v>
      </c>
      <c r="F32" s="70"/>
      <c r="G32" s="87">
        <v>0</v>
      </c>
      <c r="H32" s="70"/>
      <c r="I32" s="87">
        <v>0</v>
      </c>
      <c r="J32" s="70"/>
      <c r="K32" s="87">
        <v>220441</v>
      </c>
      <c r="L32" s="70"/>
      <c r="M32" s="87">
        <v>416364636</v>
      </c>
      <c r="N32" s="70"/>
      <c r="O32" s="87">
        <v>761844096</v>
      </c>
      <c r="P32" s="70"/>
      <c r="Q32" s="87">
        <v>-345479460</v>
      </c>
    </row>
    <row r="33" spans="1:17" ht="21.75" customHeight="1">
      <c r="A33" s="8" t="s">
        <v>145</v>
      </c>
      <c r="C33" s="87">
        <v>0</v>
      </c>
      <c r="D33" s="70"/>
      <c r="E33" s="87">
        <v>0</v>
      </c>
      <c r="F33" s="70"/>
      <c r="G33" s="87">
        <v>0</v>
      </c>
      <c r="H33" s="70"/>
      <c r="I33" s="87">
        <v>0</v>
      </c>
      <c r="J33" s="70"/>
      <c r="K33" s="87">
        <v>141561</v>
      </c>
      <c r="L33" s="70"/>
      <c r="M33" s="87">
        <v>1465789303</v>
      </c>
      <c r="N33" s="70"/>
      <c r="O33" s="87">
        <v>2207876592</v>
      </c>
      <c r="P33" s="70"/>
      <c r="Q33" s="87">
        <v>-742087289</v>
      </c>
    </row>
    <row r="34" spans="1:17" ht="21.75" customHeight="1">
      <c r="A34" s="8" t="s">
        <v>131</v>
      </c>
      <c r="C34" s="87">
        <v>0</v>
      </c>
      <c r="D34" s="70"/>
      <c r="E34" s="87">
        <v>0</v>
      </c>
      <c r="F34" s="70"/>
      <c r="G34" s="87">
        <v>0</v>
      </c>
      <c r="H34" s="70"/>
      <c r="I34" s="87">
        <v>0</v>
      </c>
      <c r="J34" s="70"/>
      <c r="K34" s="87">
        <v>2136920</v>
      </c>
      <c r="L34" s="70"/>
      <c r="M34" s="87">
        <v>5177221575</v>
      </c>
      <c r="N34" s="70"/>
      <c r="O34" s="87">
        <v>6319510844</v>
      </c>
      <c r="P34" s="70"/>
      <c r="Q34" s="87">
        <v>-1142289269</v>
      </c>
    </row>
    <row r="35" spans="1:17" ht="21.75" customHeight="1">
      <c r="A35" s="8" t="s">
        <v>141</v>
      </c>
      <c r="C35" s="87">
        <v>0</v>
      </c>
      <c r="D35" s="70"/>
      <c r="E35" s="87">
        <v>0</v>
      </c>
      <c r="F35" s="70"/>
      <c r="G35" s="87">
        <v>0</v>
      </c>
      <c r="H35" s="70"/>
      <c r="I35" s="87">
        <v>0</v>
      </c>
      <c r="J35" s="70"/>
      <c r="K35" s="87">
        <v>858000</v>
      </c>
      <c r="L35" s="70"/>
      <c r="M35" s="87">
        <v>5170069385</v>
      </c>
      <c r="N35" s="70"/>
      <c r="O35" s="87">
        <v>6550232832</v>
      </c>
      <c r="P35" s="70"/>
      <c r="Q35" s="87">
        <v>-1380163447</v>
      </c>
    </row>
    <row r="36" spans="1:17" ht="21.75" customHeight="1">
      <c r="A36" s="8" t="s">
        <v>135</v>
      </c>
      <c r="C36" s="87">
        <v>0</v>
      </c>
      <c r="D36" s="70"/>
      <c r="E36" s="87">
        <v>0</v>
      </c>
      <c r="F36" s="70"/>
      <c r="G36" s="87">
        <v>0</v>
      </c>
      <c r="H36" s="70"/>
      <c r="I36" s="87">
        <v>0</v>
      </c>
      <c r="J36" s="70"/>
      <c r="K36" s="87">
        <v>1618000</v>
      </c>
      <c r="L36" s="70"/>
      <c r="M36" s="87">
        <v>4315110782</v>
      </c>
      <c r="N36" s="70"/>
      <c r="O36" s="87">
        <v>5709723795</v>
      </c>
      <c r="P36" s="70"/>
      <c r="Q36" s="87">
        <v>-1394613013</v>
      </c>
    </row>
    <row r="37" spans="1:17" ht="21.75" customHeight="1">
      <c r="A37" s="8" t="s">
        <v>50</v>
      </c>
      <c r="C37" s="87">
        <v>0</v>
      </c>
      <c r="D37" s="70"/>
      <c r="E37" s="87">
        <v>0</v>
      </c>
      <c r="F37" s="70"/>
      <c r="G37" s="87">
        <v>0</v>
      </c>
      <c r="H37" s="70"/>
      <c r="I37" s="87">
        <v>0</v>
      </c>
      <c r="J37" s="70"/>
      <c r="K37" s="87">
        <v>1500000</v>
      </c>
      <c r="L37" s="70"/>
      <c r="M37" s="87">
        <v>10288417593</v>
      </c>
      <c r="N37" s="70"/>
      <c r="O37" s="87">
        <v>11690027927</v>
      </c>
      <c r="P37" s="70"/>
      <c r="Q37" s="87">
        <v>-1401610334</v>
      </c>
    </row>
    <row r="38" spans="1:17" ht="21.75" customHeight="1">
      <c r="A38" s="8" t="s">
        <v>127</v>
      </c>
      <c r="C38" s="87">
        <v>0</v>
      </c>
      <c r="D38" s="70"/>
      <c r="E38" s="87">
        <v>0</v>
      </c>
      <c r="F38" s="70"/>
      <c r="G38" s="87">
        <v>0</v>
      </c>
      <c r="H38" s="70"/>
      <c r="I38" s="87">
        <v>0</v>
      </c>
      <c r="J38" s="70"/>
      <c r="K38" s="87">
        <v>3503030</v>
      </c>
      <c r="L38" s="70"/>
      <c r="M38" s="87">
        <v>13626408854</v>
      </c>
      <c r="N38" s="70"/>
      <c r="O38" s="87">
        <v>15304211739</v>
      </c>
      <c r="P38" s="70"/>
      <c r="Q38" s="87">
        <v>-1677802885</v>
      </c>
    </row>
    <row r="39" spans="1:17" ht="21.75" customHeight="1">
      <c r="A39" s="8" t="s">
        <v>133</v>
      </c>
      <c r="C39" s="87">
        <v>0</v>
      </c>
      <c r="D39" s="70"/>
      <c r="E39" s="87">
        <v>0</v>
      </c>
      <c r="F39" s="70"/>
      <c r="G39" s="87">
        <v>0</v>
      </c>
      <c r="H39" s="70"/>
      <c r="I39" s="87">
        <v>0</v>
      </c>
      <c r="J39" s="70"/>
      <c r="K39" s="87">
        <v>677551</v>
      </c>
      <c r="L39" s="70"/>
      <c r="M39" s="87">
        <v>5590238114</v>
      </c>
      <c r="N39" s="70"/>
      <c r="O39" s="87">
        <v>7286943168</v>
      </c>
      <c r="P39" s="70"/>
      <c r="Q39" s="87">
        <v>-1696705054</v>
      </c>
    </row>
    <row r="40" spans="1:17" ht="21.75" customHeight="1">
      <c r="A40" s="8" t="s">
        <v>59</v>
      </c>
      <c r="C40" s="87">
        <v>1473646</v>
      </c>
      <c r="D40" s="70"/>
      <c r="E40" s="87">
        <v>4232054920</v>
      </c>
      <c r="F40" s="70"/>
      <c r="G40" s="87">
        <v>6009372286</v>
      </c>
      <c r="H40" s="70"/>
      <c r="I40" s="87">
        <v>-1777317366</v>
      </c>
      <c r="J40" s="70"/>
      <c r="K40" s="87">
        <v>1503646</v>
      </c>
      <c r="L40" s="70"/>
      <c r="M40" s="87">
        <v>4322503576</v>
      </c>
      <c r="N40" s="70"/>
      <c r="O40" s="87">
        <v>6131709104</v>
      </c>
      <c r="P40" s="70"/>
      <c r="Q40" s="87">
        <v>-1809205528</v>
      </c>
    </row>
    <row r="41" spans="1:17" ht="21.75" customHeight="1">
      <c r="A41" s="8" t="s">
        <v>33</v>
      </c>
      <c r="C41" s="87">
        <v>0</v>
      </c>
      <c r="D41" s="70"/>
      <c r="E41" s="87">
        <v>0</v>
      </c>
      <c r="F41" s="70"/>
      <c r="G41" s="87">
        <v>0</v>
      </c>
      <c r="H41" s="70"/>
      <c r="I41" s="87">
        <v>0</v>
      </c>
      <c r="J41" s="70"/>
      <c r="K41" s="87">
        <v>250000</v>
      </c>
      <c r="L41" s="70"/>
      <c r="M41" s="87">
        <v>13399794040</v>
      </c>
      <c r="N41" s="70"/>
      <c r="O41" s="87">
        <v>15283518711</v>
      </c>
      <c r="P41" s="70"/>
      <c r="Q41" s="87">
        <v>-1883724671</v>
      </c>
    </row>
    <row r="42" spans="1:17" ht="21.75" customHeight="1">
      <c r="A42" s="8" t="s">
        <v>128</v>
      </c>
      <c r="C42" s="87">
        <v>0</v>
      </c>
      <c r="D42" s="70"/>
      <c r="E42" s="87">
        <v>0</v>
      </c>
      <c r="F42" s="70"/>
      <c r="G42" s="87">
        <v>0</v>
      </c>
      <c r="H42" s="70"/>
      <c r="I42" s="87">
        <v>0</v>
      </c>
      <c r="J42" s="70"/>
      <c r="K42" s="87">
        <v>3363000</v>
      </c>
      <c r="L42" s="70"/>
      <c r="M42" s="87">
        <v>118359207192</v>
      </c>
      <c r="N42" s="70"/>
      <c r="O42" s="87">
        <v>120314215498</v>
      </c>
      <c r="P42" s="70"/>
      <c r="Q42" s="87">
        <v>-1955008306</v>
      </c>
    </row>
    <row r="43" spans="1:17" ht="21.75" customHeight="1">
      <c r="A43" s="8" t="s">
        <v>129</v>
      </c>
      <c r="C43" s="87">
        <v>0</v>
      </c>
      <c r="D43" s="70"/>
      <c r="E43" s="87">
        <v>0</v>
      </c>
      <c r="F43" s="70"/>
      <c r="G43" s="87">
        <v>0</v>
      </c>
      <c r="H43" s="70"/>
      <c r="I43" s="87">
        <v>0</v>
      </c>
      <c r="J43" s="70"/>
      <c r="K43" s="87">
        <v>1589247</v>
      </c>
      <c r="L43" s="70"/>
      <c r="M43" s="87">
        <v>4808064809</v>
      </c>
      <c r="N43" s="70"/>
      <c r="O43" s="87">
        <v>7113798784</v>
      </c>
      <c r="P43" s="70"/>
      <c r="Q43" s="87">
        <v>-2305733975</v>
      </c>
    </row>
    <row r="44" spans="1:17" ht="21.75" customHeight="1">
      <c r="A44" s="96" t="s">
        <v>27</v>
      </c>
      <c r="C44" s="79">
        <v>1207025</v>
      </c>
      <c r="D44" s="70"/>
      <c r="E44" s="79">
        <v>4363024303</v>
      </c>
      <c r="F44" s="70"/>
      <c r="G44" s="79">
        <v>6827107820</v>
      </c>
      <c r="H44" s="70"/>
      <c r="I44" s="79">
        <v>-2464083517</v>
      </c>
      <c r="J44" s="70"/>
      <c r="K44" s="79">
        <v>1207025</v>
      </c>
      <c r="L44" s="70"/>
      <c r="M44" s="79">
        <v>4363024303</v>
      </c>
      <c r="N44" s="70"/>
      <c r="O44" s="79">
        <v>6827107820</v>
      </c>
      <c r="P44" s="70"/>
      <c r="Q44" s="79">
        <v>-2464083517</v>
      </c>
    </row>
    <row r="45" spans="1:17" ht="21.75" customHeight="1">
      <c r="A45" s="8" t="s">
        <v>139</v>
      </c>
      <c r="C45" s="87">
        <v>0</v>
      </c>
      <c r="D45" s="70"/>
      <c r="E45" s="87">
        <v>0</v>
      </c>
      <c r="F45" s="70"/>
      <c r="G45" s="87">
        <v>0</v>
      </c>
      <c r="H45" s="70"/>
      <c r="I45" s="87">
        <v>0</v>
      </c>
      <c r="J45" s="70"/>
      <c r="K45" s="87">
        <v>450000</v>
      </c>
      <c r="L45" s="70"/>
      <c r="M45" s="87">
        <v>28320320286</v>
      </c>
      <c r="N45" s="70"/>
      <c r="O45" s="87">
        <v>30811573800</v>
      </c>
      <c r="P45" s="70"/>
      <c r="Q45" s="87">
        <v>-2491253514</v>
      </c>
    </row>
    <row r="46" spans="1:17" ht="21.75" customHeight="1">
      <c r="A46" s="8" t="s">
        <v>40</v>
      </c>
      <c r="C46" s="87">
        <v>6700000</v>
      </c>
      <c r="D46" s="70"/>
      <c r="E46" s="87">
        <v>15052683849</v>
      </c>
      <c r="F46" s="70"/>
      <c r="G46" s="87">
        <v>17902442813</v>
      </c>
      <c r="H46" s="70"/>
      <c r="I46" s="87">
        <v>-2849758964</v>
      </c>
      <c r="J46" s="70"/>
      <c r="K46" s="87">
        <v>6700000</v>
      </c>
      <c r="L46" s="70"/>
      <c r="M46" s="87">
        <v>15052683849</v>
      </c>
      <c r="N46" s="70"/>
      <c r="O46" s="87">
        <v>17902442813</v>
      </c>
      <c r="P46" s="70"/>
      <c r="Q46" s="87">
        <v>-2849758964</v>
      </c>
    </row>
    <row r="47" spans="1:17" ht="21.75" customHeight="1">
      <c r="A47" s="24" t="s">
        <v>23</v>
      </c>
      <c r="C47" s="88">
        <v>13200000</v>
      </c>
      <c r="D47" s="70"/>
      <c r="E47" s="88">
        <v>26945904040</v>
      </c>
      <c r="F47" s="70"/>
      <c r="G47" s="88">
        <v>31570232607</v>
      </c>
      <c r="H47" s="70"/>
      <c r="I47" s="88">
        <v>-4624328567</v>
      </c>
      <c r="J47" s="70"/>
      <c r="K47" s="88">
        <v>13200000</v>
      </c>
      <c r="L47" s="70"/>
      <c r="M47" s="88">
        <v>26945904040</v>
      </c>
      <c r="N47" s="70"/>
      <c r="O47" s="88">
        <v>31570232607</v>
      </c>
      <c r="P47" s="70"/>
      <c r="Q47" s="88">
        <v>-4624328567</v>
      </c>
    </row>
    <row r="48" spans="1:17" ht="21.75" customHeight="1" thickBot="1">
      <c r="A48" s="14" t="s">
        <v>68</v>
      </c>
      <c r="C48" s="78">
        <f>SUM(C8:C47)</f>
        <v>31091771</v>
      </c>
      <c r="D48" s="70"/>
      <c r="E48" s="78">
        <f>SUM(E8:E47)</f>
        <v>111649370117</v>
      </c>
      <c r="F48" s="70"/>
      <c r="G48" s="78">
        <f>SUM(G8:G47)</f>
        <v>117858694965</v>
      </c>
      <c r="H48" s="70"/>
      <c r="I48" s="78">
        <f>SUM(I8:I47)</f>
        <v>-6209324848</v>
      </c>
      <c r="J48" s="70"/>
      <c r="K48" s="78">
        <f>SUM(K8:K47)</f>
        <v>85907011</v>
      </c>
      <c r="L48" s="70"/>
      <c r="M48" s="78">
        <f>SUM(M8:M47)</f>
        <v>785207335153</v>
      </c>
      <c r="N48" s="70"/>
      <c r="O48" s="78">
        <f>SUM(O8:O47)</f>
        <v>792835173304</v>
      </c>
      <c r="P48" s="70"/>
      <c r="Q48" s="78">
        <f>SUM(Q8:Q47)</f>
        <v>-7627838151</v>
      </c>
    </row>
  </sheetData>
  <sortState xmlns:xlrd2="http://schemas.microsoft.com/office/spreadsheetml/2017/richdata2" ref="A8:Q47">
    <sortCondition descending="1" ref="Q8:Q47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8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59"/>
  <sheetViews>
    <sheetView rightToLeft="1" workbookViewId="0">
      <selection activeCell="P21" sqref="P21"/>
    </sheetView>
  </sheetViews>
  <sheetFormatPr defaultRowHeight="12.75"/>
  <cols>
    <col min="1" max="1" width="29.85546875" bestFit="1" customWidth="1"/>
    <col min="2" max="2" width="1.28515625" customWidth="1"/>
    <col min="3" max="3" width="12.7109375" bestFit="1" customWidth="1"/>
    <col min="4" max="4" width="1.28515625" customWidth="1"/>
    <col min="5" max="5" width="18.42578125" bestFit="1" customWidth="1"/>
    <col min="6" max="6" width="1.28515625" customWidth="1"/>
    <col min="7" max="7" width="18.5703125" bestFit="1" customWidth="1"/>
    <col min="8" max="8" width="1.28515625" customWidth="1"/>
    <col min="9" max="9" width="16.85546875" bestFit="1" customWidth="1"/>
    <col min="10" max="10" width="1.28515625" customWidth="1"/>
    <col min="11" max="11" width="12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17.5703125" bestFit="1" customWidth="1"/>
    <col min="18" max="18" width="0.28515625" customWidth="1"/>
  </cols>
  <sheetData>
    <row r="1" spans="1:17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4.45" customHeight="1"/>
    <row r="5" spans="1:17" ht="14.45" customHeight="1">
      <c r="A5" s="129" t="s">
        <v>212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ht="14.45" customHeight="1">
      <c r="A6" s="131" t="s">
        <v>105</v>
      </c>
      <c r="C6" s="131" t="s">
        <v>121</v>
      </c>
      <c r="D6" s="131"/>
      <c r="E6" s="131"/>
      <c r="F6" s="131"/>
      <c r="G6" s="131"/>
      <c r="H6" s="131"/>
      <c r="I6" s="131"/>
      <c r="K6" s="131" t="s">
        <v>122</v>
      </c>
      <c r="L6" s="131"/>
      <c r="M6" s="131"/>
      <c r="N6" s="131"/>
      <c r="O6" s="131"/>
      <c r="P6" s="131"/>
      <c r="Q6" s="131"/>
    </row>
    <row r="7" spans="1:17" ht="42">
      <c r="A7" s="131"/>
      <c r="C7" s="20" t="s">
        <v>13</v>
      </c>
      <c r="D7" s="3"/>
      <c r="E7" s="20" t="s">
        <v>15</v>
      </c>
      <c r="F7" s="3"/>
      <c r="G7" s="20" t="s">
        <v>210</v>
      </c>
      <c r="H7" s="3"/>
      <c r="I7" s="20" t="s">
        <v>213</v>
      </c>
      <c r="K7" s="20" t="s">
        <v>13</v>
      </c>
      <c r="L7" s="3"/>
      <c r="M7" s="20" t="s">
        <v>15</v>
      </c>
      <c r="N7" s="3"/>
      <c r="O7" s="20" t="s">
        <v>210</v>
      </c>
      <c r="P7" s="3"/>
      <c r="Q7" s="27" t="s">
        <v>213</v>
      </c>
    </row>
    <row r="8" spans="1:17" ht="21.75" customHeight="1">
      <c r="A8" s="21" t="s">
        <v>24</v>
      </c>
      <c r="C8" s="93">
        <v>25100000</v>
      </c>
      <c r="D8" s="70"/>
      <c r="E8" s="93">
        <v>96958245330</v>
      </c>
      <c r="F8" s="70"/>
      <c r="G8" s="93">
        <v>86459486821</v>
      </c>
      <c r="H8" s="70"/>
      <c r="I8" s="93">
        <v>10498758509</v>
      </c>
      <c r="J8" s="70"/>
      <c r="K8" s="93">
        <v>25100000</v>
      </c>
      <c r="L8" s="70"/>
      <c r="M8" s="93">
        <v>96958245330</v>
      </c>
      <c r="N8" s="70"/>
      <c r="O8" s="93">
        <v>75725237911</v>
      </c>
      <c r="P8" s="70"/>
      <c r="Q8" s="93">
        <v>21233007419</v>
      </c>
    </row>
    <row r="9" spans="1:17" ht="21.75" customHeight="1">
      <c r="A9" s="8" t="s">
        <v>65</v>
      </c>
      <c r="C9" s="87">
        <v>11862894</v>
      </c>
      <c r="D9" s="70"/>
      <c r="E9" s="87">
        <v>99409171451</v>
      </c>
      <c r="F9" s="70"/>
      <c r="G9" s="87">
        <v>110611865742</v>
      </c>
      <c r="H9" s="70"/>
      <c r="I9" s="87">
        <v>-11202694290</v>
      </c>
      <c r="J9" s="70"/>
      <c r="K9" s="87">
        <v>11862894</v>
      </c>
      <c r="L9" s="70"/>
      <c r="M9" s="87">
        <v>99409171451</v>
      </c>
      <c r="N9" s="70"/>
      <c r="O9" s="87">
        <v>92736904781</v>
      </c>
      <c r="P9" s="70"/>
      <c r="Q9" s="87">
        <v>6672266670</v>
      </c>
    </row>
    <row r="10" spans="1:17" ht="21.75" customHeight="1">
      <c r="A10" s="8" t="s">
        <v>46</v>
      </c>
      <c r="C10" s="87">
        <v>281880</v>
      </c>
      <c r="D10" s="70"/>
      <c r="E10" s="87">
        <v>10717757635</v>
      </c>
      <c r="F10" s="70"/>
      <c r="G10" s="87">
        <v>10314265583</v>
      </c>
      <c r="H10" s="70"/>
      <c r="I10" s="87">
        <v>403492052</v>
      </c>
      <c r="J10" s="70"/>
      <c r="K10" s="87">
        <v>281880</v>
      </c>
      <c r="L10" s="70"/>
      <c r="M10" s="87">
        <v>10717757635</v>
      </c>
      <c r="N10" s="70"/>
      <c r="O10" s="87">
        <v>8319221547</v>
      </c>
      <c r="P10" s="70"/>
      <c r="Q10" s="87">
        <v>2398536088</v>
      </c>
    </row>
    <row r="11" spans="1:17" ht="21.75" customHeight="1">
      <c r="A11" s="8" t="s">
        <v>20</v>
      </c>
      <c r="C11" s="87">
        <v>4142584</v>
      </c>
      <c r="D11" s="70"/>
      <c r="E11" s="87">
        <v>9454780195</v>
      </c>
      <c r="F11" s="70"/>
      <c r="G11" s="87">
        <v>8820618109</v>
      </c>
      <c r="H11" s="70"/>
      <c r="I11" s="87">
        <v>634162086</v>
      </c>
      <c r="J11" s="70"/>
      <c r="K11" s="87">
        <v>4142584</v>
      </c>
      <c r="L11" s="70"/>
      <c r="M11" s="87">
        <v>9454780195</v>
      </c>
      <c r="N11" s="70"/>
      <c r="O11" s="87">
        <v>7832313559</v>
      </c>
      <c r="P11" s="70"/>
      <c r="Q11" s="87">
        <v>1622466636</v>
      </c>
    </row>
    <row r="12" spans="1:17" ht="21.75" customHeight="1">
      <c r="A12" s="8" t="s">
        <v>54</v>
      </c>
      <c r="C12" s="87">
        <v>6600000</v>
      </c>
      <c r="D12" s="70"/>
      <c r="E12" s="87">
        <v>11330380710</v>
      </c>
      <c r="F12" s="70"/>
      <c r="G12" s="87">
        <v>12301368750</v>
      </c>
      <c r="H12" s="70"/>
      <c r="I12" s="87">
        <v>-970988040</v>
      </c>
      <c r="J12" s="70"/>
      <c r="K12" s="87">
        <v>6600000</v>
      </c>
      <c r="L12" s="70"/>
      <c r="M12" s="87">
        <v>11330380710</v>
      </c>
      <c r="N12" s="70"/>
      <c r="O12" s="87">
        <v>10057599090</v>
      </c>
      <c r="P12" s="70"/>
      <c r="Q12" s="87">
        <v>1272781620</v>
      </c>
    </row>
    <row r="13" spans="1:17" ht="21.75" customHeight="1">
      <c r="A13" s="8" t="s">
        <v>45</v>
      </c>
      <c r="C13" s="87">
        <v>664000</v>
      </c>
      <c r="D13" s="70"/>
      <c r="E13" s="87">
        <v>30665885832</v>
      </c>
      <c r="F13" s="70"/>
      <c r="G13" s="87">
        <v>30078442044</v>
      </c>
      <c r="H13" s="70"/>
      <c r="I13" s="87">
        <v>587443788</v>
      </c>
      <c r="J13" s="70"/>
      <c r="K13" s="87">
        <v>664000</v>
      </c>
      <c r="L13" s="70"/>
      <c r="M13" s="87">
        <v>30665885832</v>
      </c>
      <c r="N13" s="70"/>
      <c r="O13" s="87">
        <v>29907728640</v>
      </c>
      <c r="P13" s="70"/>
      <c r="Q13" s="87">
        <v>758157192</v>
      </c>
    </row>
    <row r="14" spans="1:17" ht="21.75" customHeight="1">
      <c r="A14" s="8" t="s">
        <v>63</v>
      </c>
      <c r="C14" s="87">
        <v>125000</v>
      </c>
      <c r="D14" s="70"/>
      <c r="E14" s="87">
        <v>2739850312</v>
      </c>
      <c r="F14" s="70"/>
      <c r="G14" s="87">
        <v>2814404062</v>
      </c>
      <c r="H14" s="70"/>
      <c r="I14" s="87">
        <v>-74553749</v>
      </c>
      <c r="J14" s="70"/>
      <c r="K14" s="87">
        <v>125000</v>
      </c>
      <c r="L14" s="70"/>
      <c r="M14" s="87">
        <v>2739850312</v>
      </c>
      <c r="N14" s="70"/>
      <c r="O14" s="87">
        <v>2252668564</v>
      </c>
      <c r="P14" s="70"/>
      <c r="Q14" s="87">
        <v>487181748</v>
      </c>
    </row>
    <row r="15" spans="1:17" ht="21.75" customHeight="1">
      <c r="A15" s="8" t="s">
        <v>148</v>
      </c>
      <c r="C15" s="87">
        <v>5443</v>
      </c>
      <c r="D15" s="70"/>
      <c r="E15" s="87">
        <v>30419570221</v>
      </c>
      <c r="F15" s="70"/>
      <c r="G15" s="87">
        <v>30044819211</v>
      </c>
      <c r="H15" s="70"/>
      <c r="I15" s="87">
        <v>374751010</v>
      </c>
      <c r="J15" s="70"/>
      <c r="K15" s="87">
        <v>5443</v>
      </c>
      <c r="L15" s="70"/>
      <c r="M15" s="87">
        <v>30419570221</v>
      </c>
      <c r="N15" s="70"/>
      <c r="O15" s="87">
        <v>30044819211</v>
      </c>
      <c r="P15" s="70"/>
      <c r="Q15" s="87">
        <v>374751010</v>
      </c>
    </row>
    <row r="16" spans="1:17" ht="21.75" customHeight="1">
      <c r="A16" s="96" t="s">
        <v>92</v>
      </c>
      <c r="C16" s="79">
        <v>70000</v>
      </c>
      <c r="D16" s="70"/>
      <c r="E16" s="79">
        <v>38348848011</v>
      </c>
      <c r="F16" s="70"/>
      <c r="G16" s="79">
        <v>38086901990</v>
      </c>
      <c r="H16" s="70"/>
      <c r="I16" s="79">
        <v>261946021</v>
      </c>
      <c r="J16" s="70"/>
      <c r="K16" s="79">
        <v>70000</v>
      </c>
      <c r="L16" s="70"/>
      <c r="M16" s="79">
        <v>38348848011</v>
      </c>
      <c r="N16" s="70"/>
      <c r="O16" s="79">
        <v>38086901990</v>
      </c>
      <c r="P16" s="70"/>
      <c r="Q16" s="79">
        <v>261946021</v>
      </c>
    </row>
    <row r="17" spans="1:17" ht="21.75" customHeight="1">
      <c r="A17" s="8" t="s">
        <v>26</v>
      </c>
      <c r="C17" s="87">
        <v>1562500</v>
      </c>
      <c r="D17" s="70"/>
      <c r="E17" s="87">
        <v>3521111484</v>
      </c>
      <c r="F17" s="70"/>
      <c r="G17" s="87">
        <v>3931157109</v>
      </c>
      <c r="H17" s="70"/>
      <c r="I17" s="87">
        <v>-410045624</v>
      </c>
      <c r="J17" s="70"/>
      <c r="K17" s="87">
        <v>1562500</v>
      </c>
      <c r="L17" s="70"/>
      <c r="M17" s="87">
        <v>3521111484</v>
      </c>
      <c r="N17" s="70"/>
      <c r="O17" s="87">
        <v>3288921132</v>
      </c>
      <c r="P17" s="70"/>
      <c r="Q17" s="87">
        <v>232190352</v>
      </c>
    </row>
    <row r="18" spans="1:17" ht="21.75" customHeight="1">
      <c r="A18" s="8" t="s">
        <v>22</v>
      </c>
      <c r="C18" s="87">
        <v>1809674</v>
      </c>
      <c r="D18" s="70"/>
      <c r="E18" s="87">
        <v>3396335358</v>
      </c>
      <c r="F18" s="70"/>
      <c r="G18" s="87">
        <v>2871131271</v>
      </c>
      <c r="H18" s="70"/>
      <c r="I18" s="87">
        <v>525204087</v>
      </c>
      <c r="J18" s="70"/>
      <c r="K18" s="87">
        <v>1809674</v>
      </c>
      <c r="L18" s="70"/>
      <c r="M18" s="87">
        <v>3396335358</v>
      </c>
      <c r="N18" s="70"/>
      <c r="O18" s="87">
        <v>3209249066</v>
      </c>
      <c r="P18" s="70"/>
      <c r="Q18" s="87">
        <v>187086292</v>
      </c>
    </row>
    <row r="19" spans="1:17" ht="21.75" customHeight="1">
      <c r="A19" s="8" t="s">
        <v>43</v>
      </c>
      <c r="C19" s="87">
        <v>784000</v>
      </c>
      <c r="D19" s="70"/>
      <c r="E19" s="87">
        <v>23457989520</v>
      </c>
      <c r="F19" s="70"/>
      <c r="G19" s="87">
        <v>22540900595</v>
      </c>
      <c r="H19" s="70"/>
      <c r="I19" s="87">
        <v>917088925</v>
      </c>
      <c r="J19" s="70"/>
      <c r="K19" s="87">
        <v>784000</v>
      </c>
      <c r="L19" s="70"/>
      <c r="M19" s="87">
        <v>23457989520</v>
      </c>
      <c r="N19" s="70"/>
      <c r="O19" s="87">
        <v>23286636905</v>
      </c>
      <c r="P19" s="70"/>
      <c r="Q19" s="87">
        <v>171352615</v>
      </c>
    </row>
    <row r="20" spans="1:17" ht="21.75" customHeight="1">
      <c r="A20" s="8" t="s">
        <v>88</v>
      </c>
      <c r="C20" s="87">
        <v>30900</v>
      </c>
      <c r="D20" s="70"/>
      <c r="E20" s="87">
        <v>29009841013</v>
      </c>
      <c r="F20" s="70"/>
      <c r="G20" s="87">
        <v>28999588728</v>
      </c>
      <c r="H20" s="70"/>
      <c r="I20" s="87">
        <v>10252285</v>
      </c>
      <c r="J20" s="70"/>
      <c r="K20" s="87">
        <v>30900</v>
      </c>
      <c r="L20" s="70"/>
      <c r="M20" s="87">
        <v>29009841013</v>
      </c>
      <c r="N20" s="70"/>
      <c r="O20" s="87">
        <v>28927642185</v>
      </c>
      <c r="P20" s="70"/>
      <c r="Q20" s="87">
        <v>82198828</v>
      </c>
    </row>
    <row r="21" spans="1:17" ht="21.75" customHeight="1">
      <c r="A21" s="8" t="s">
        <v>48</v>
      </c>
      <c r="C21" s="87">
        <v>52551677</v>
      </c>
      <c r="D21" s="70"/>
      <c r="E21" s="87">
        <v>22410528649</v>
      </c>
      <c r="F21" s="70"/>
      <c r="G21" s="87">
        <v>22410528649</v>
      </c>
      <c r="H21" s="70"/>
      <c r="I21" s="87">
        <v>0</v>
      </c>
      <c r="J21" s="70"/>
      <c r="K21" s="87">
        <v>52551677</v>
      </c>
      <c r="L21" s="70"/>
      <c r="M21" s="87">
        <v>22410528649</v>
      </c>
      <c r="N21" s="70"/>
      <c r="O21" s="87">
        <v>22410528649</v>
      </c>
      <c r="P21" s="70"/>
      <c r="Q21" s="87">
        <v>0</v>
      </c>
    </row>
    <row r="22" spans="1:17" ht="21.75" customHeight="1">
      <c r="A22" s="8" t="s">
        <v>67</v>
      </c>
      <c r="C22" s="87">
        <v>1100000</v>
      </c>
      <c r="D22" s="70"/>
      <c r="E22" s="87">
        <v>29774779650</v>
      </c>
      <c r="F22" s="70"/>
      <c r="G22" s="87">
        <v>29903571829</v>
      </c>
      <c r="H22" s="70"/>
      <c r="I22" s="87">
        <v>-128792179</v>
      </c>
      <c r="J22" s="70"/>
      <c r="K22" s="87">
        <v>1100000</v>
      </c>
      <c r="L22" s="70"/>
      <c r="M22" s="87">
        <v>29774779650</v>
      </c>
      <c r="N22" s="70"/>
      <c r="O22" s="87">
        <v>29903571829</v>
      </c>
      <c r="P22" s="70"/>
      <c r="Q22" s="87">
        <v>-128792179</v>
      </c>
    </row>
    <row r="23" spans="1:17" ht="21.75" customHeight="1">
      <c r="A23" s="8" t="s">
        <v>44</v>
      </c>
      <c r="C23" s="87">
        <v>219000</v>
      </c>
      <c r="D23" s="70"/>
      <c r="E23" s="87">
        <v>7808789596</v>
      </c>
      <c r="F23" s="70"/>
      <c r="G23" s="87">
        <v>7634632036</v>
      </c>
      <c r="H23" s="70"/>
      <c r="I23" s="87">
        <v>174157560</v>
      </c>
      <c r="J23" s="70"/>
      <c r="K23" s="87">
        <v>219000</v>
      </c>
      <c r="L23" s="70"/>
      <c r="M23" s="87">
        <v>7808789596</v>
      </c>
      <c r="N23" s="70"/>
      <c r="O23" s="87">
        <v>8133158052</v>
      </c>
      <c r="P23" s="70"/>
      <c r="Q23" s="87">
        <v>-324368455</v>
      </c>
    </row>
    <row r="24" spans="1:17" ht="21.75" customHeight="1">
      <c r="A24" s="8" t="s">
        <v>58</v>
      </c>
      <c r="C24" s="87">
        <v>1100000</v>
      </c>
      <c r="D24" s="70"/>
      <c r="E24" s="87">
        <v>23629562550</v>
      </c>
      <c r="F24" s="70"/>
      <c r="G24" s="87">
        <v>27139553100</v>
      </c>
      <c r="H24" s="70"/>
      <c r="I24" s="87">
        <v>-3509990550</v>
      </c>
      <c r="J24" s="70"/>
      <c r="K24" s="87">
        <v>1100000</v>
      </c>
      <c r="L24" s="70"/>
      <c r="M24" s="87">
        <v>23629562550</v>
      </c>
      <c r="N24" s="70"/>
      <c r="O24" s="87">
        <v>24023728557</v>
      </c>
      <c r="P24" s="70"/>
      <c r="Q24" s="87">
        <v>-394166007</v>
      </c>
    </row>
    <row r="25" spans="1:17" ht="21.75" customHeight="1">
      <c r="A25" s="8" t="s">
        <v>33</v>
      </c>
      <c r="C25" s="87">
        <v>659747</v>
      </c>
      <c r="D25" s="70"/>
      <c r="E25" s="87">
        <v>21838856128</v>
      </c>
      <c r="F25" s="70"/>
      <c r="G25" s="87">
        <v>21195091279</v>
      </c>
      <c r="H25" s="70"/>
      <c r="I25" s="87">
        <v>643764849</v>
      </c>
      <c r="J25" s="70"/>
      <c r="K25" s="87">
        <v>659747</v>
      </c>
      <c r="L25" s="70"/>
      <c r="M25" s="87">
        <v>21838856128</v>
      </c>
      <c r="N25" s="70"/>
      <c r="O25" s="87">
        <v>22288099410</v>
      </c>
      <c r="P25" s="70"/>
      <c r="Q25" s="87">
        <v>-449243281</v>
      </c>
    </row>
    <row r="26" spans="1:17" ht="21.75" customHeight="1">
      <c r="A26" s="8" t="s">
        <v>66</v>
      </c>
      <c r="C26" s="87">
        <v>6905729</v>
      </c>
      <c r="D26" s="70"/>
      <c r="E26" s="87">
        <v>35696127544</v>
      </c>
      <c r="F26" s="70"/>
      <c r="G26" s="87">
        <v>37206348325</v>
      </c>
      <c r="H26" s="70"/>
      <c r="I26" s="87">
        <v>-1510220780</v>
      </c>
      <c r="J26" s="70"/>
      <c r="K26" s="87">
        <v>6905729</v>
      </c>
      <c r="L26" s="70"/>
      <c r="M26" s="87">
        <v>35696127544</v>
      </c>
      <c r="N26" s="70"/>
      <c r="O26" s="87">
        <v>36176652338</v>
      </c>
      <c r="P26" s="70"/>
      <c r="Q26" s="87">
        <v>-480524793</v>
      </c>
    </row>
    <row r="27" spans="1:17" ht="21.75" customHeight="1">
      <c r="A27" s="8" t="s">
        <v>41</v>
      </c>
      <c r="C27" s="87">
        <v>18800000</v>
      </c>
      <c r="D27" s="70"/>
      <c r="E27" s="87">
        <v>20388760740</v>
      </c>
      <c r="F27" s="70"/>
      <c r="G27" s="87">
        <v>21435296580</v>
      </c>
      <c r="H27" s="70"/>
      <c r="I27" s="87">
        <v>-1046535840</v>
      </c>
      <c r="J27" s="70"/>
      <c r="K27" s="87">
        <v>18800000</v>
      </c>
      <c r="L27" s="70"/>
      <c r="M27" s="87">
        <v>20388760740</v>
      </c>
      <c r="N27" s="70"/>
      <c r="O27" s="87">
        <v>21061533780</v>
      </c>
      <c r="P27" s="70"/>
      <c r="Q27" s="87">
        <v>-672773040</v>
      </c>
    </row>
    <row r="28" spans="1:17" ht="21.75" customHeight="1">
      <c r="A28" s="8" t="s">
        <v>31</v>
      </c>
      <c r="C28" s="87">
        <v>2560000</v>
      </c>
      <c r="D28" s="70"/>
      <c r="E28" s="87">
        <v>5942033280</v>
      </c>
      <c r="F28" s="70"/>
      <c r="G28" s="87">
        <v>5807160576</v>
      </c>
      <c r="H28" s="70"/>
      <c r="I28" s="87">
        <v>134872704</v>
      </c>
      <c r="J28" s="70"/>
      <c r="K28" s="87">
        <v>2560000</v>
      </c>
      <c r="L28" s="70"/>
      <c r="M28" s="87">
        <v>5942033280</v>
      </c>
      <c r="N28" s="70"/>
      <c r="O28" s="87">
        <v>6618941568</v>
      </c>
      <c r="P28" s="70"/>
      <c r="Q28" s="87">
        <v>-676908288</v>
      </c>
    </row>
    <row r="29" spans="1:17" ht="21.75" customHeight="1">
      <c r="A29" s="8" t="s">
        <v>53</v>
      </c>
      <c r="C29" s="87">
        <v>400000</v>
      </c>
      <c r="D29" s="70"/>
      <c r="E29" s="87">
        <v>6123348000</v>
      </c>
      <c r="F29" s="70"/>
      <c r="G29" s="87">
        <v>5935969578</v>
      </c>
      <c r="H29" s="70"/>
      <c r="I29" s="87">
        <v>187378422</v>
      </c>
      <c r="J29" s="70"/>
      <c r="K29" s="87">
        <v>400000</v>
      </c>
      <c r="L29" s="70"/>
      <c r="M29" s="87">
        <v>6123348000</v>
      </c>
      <c r="N29" s="70"/>
      <c r="O29" s="87">
        <v>6910635603</v>
      </c>
      <c r="P29" s="70"/>
      <c r="Q29" s="87">
        <v>-787287603</v>
      </c>
    </row>
    <row r="30" spans="1:17" ht="21.75" customHeight="1">
      <c r="A30" s="8" t="s">
        <v>47</v>
      </c>
      <c r="C30" s="87">
        <v>6007369</v>
      </c>
      <c r="D30" s="70"/>
      <c r="E30" s="87">
        <v>8079608833</v>
      </c>
      <c r="F30" s="70"/>
      <c r="G30" s="87">
        <v>8563310471</v>
      </c>
      <c r="H30" s="70"/>
      <c r="I30" s="87">
        <v>-483701637</v>
      </c>
      <c r="J30" s="70"/>
      <c r="K30" s="87">
        <v>6007369</v>
      </c>
      <c r="L30" s="70"/>
      <c r="M30" s="87">
        <v>8079608833</v>
      </c>
      <c r="N30" s="70"/>
      <c r="O30" s="87">
        <v>8953134986</v>
      </c>
      <c r="P30" s="70"/>
      <c r="Q30" s="87">
        <v>-873526152</v>
      </c>
    </row>
    <row r="31" spans="1:17" ht="21.75" customHeight="1">
      <c r="A31" s="8" t="s">
        <v>64</v>
      </c>
      <c r="C31" s="87">
        <v>2772515</v>
      </c>
      <c r="D31" s="70"/>
      <c r="E31" s="87">
        <v>7614879214</v>
      </c>
      <c r="F31" s="70"/>
      <c r="G31" s="87">
        <v>7658975510</v>
      </c>
      <c r="H31" s="70"/>
      <c r="I31" s="87">
        <v>-44096295</v>
      </c>
      <c r="J31" s="70"/>
      <c r="K31" s="87">
        <v>2772515</v>
      </c>
      <c r="L31" s="70"/>
      <c r="M31" s="87">
        <v>7614879214</v>
      </c>
      <c r="N31" s="70"/>
      <c r="O31" s="87">
        <v>8524365331</v>
      </c>
      <c r="P31" s="70"/>
      <c r="Q31" s="87">
        <v>-909486116</v>
      </c>
    </row>
    <row r="32" spans="1:17" ht="21.75" customHeight="1">
      <c r="A32" s="8" t="s">
        <v>32</v>
      </c>
      <c r="C32" s="87">
        <v>84800</v>
      </c>
      <c r="D32" s="70"/>
      <c r="E32" s="87">
        <v>6537111372</v>
      </c>
      <c r="F32" s="70"/>
      <c r="G32" s="87">
        <v>6410668212</v>
      </c>
      <c r="H32" s="70"/>
      <c r="I32" s="87">
        <v>126443160</v>
      </c>
      <c r="J32" s="70"/>
      <c r="K32" s="87">
        <v>84800</v>
      </c>
      <c r="L32" s="70"/>
      <c r="M32" s="87">
        <v>6537111372</v>
      </c>
      <c r="N32" s="70"/>
      <c r="O32" s="87">
        <v>7573945284</v>
      </c>
      <c r="P32" s="70"/>
      <c r="Q32" s="87">
        <v>-1036833912</v>
      </c>
    </row>
    <row r="33" spans="1:17" ht="21.75" customHeight="1">
      <c r="A33" s="8" t="s">
        <v>56</v>
      </c>
      <c r="C33" s="87">
        <v>837800</v>
      </c>
      <c r="D33" s="70"/>
      <c r="E33" s="87">
        <v>5829705630</v>
      </c>
      <c r="F33" s="70"/>
      <c r="G33" s="87">
        <v>6337722834</v>
      </c>
      <c r="H33" s="70"/>
      <c r="I33" s="87">
        <v>-508017204</v>
      </c>
      <c r="J33" s="70"/>
      <c r="K33" s="87">
        <v>837800</v>
      </c>
      <c r="L33" s="70"/>
      <c r="M33" s="87">
        <v>5829705630</v>
      </c>
      <c r="N33" s="70"/>
      <c r="O33" s="87">
        <v>7037287510</v>
      </c>
      <c r="P33" s="70"/>
      <c r="Q33" s="87">
        <v>-1207581880</v>
      </c>
    </row>
    <row r="34" spans="1:17" ht="21.75" customHeight="1">
      <c r="A34" s="8" t="s">
        <v>60</v>
      </c>
      <c r="C34" s="87">
        <v>197000</v>
      </c>
      <c r="D34" s="70"/>
      <c r="E34" s="87">
        <v>5569344054</v>
      </c>
      <c r="F34" s="70"/>
      <c r="G34" s="87">
        <v>5882668614</v>
      </c>
      <c r="H34" s="70"/>
      <c r="I34" s="87">
        <v>-313324560</v>
      </c>
      <c r="J34" s="70"/>
      <c r="K34" s="87">
        <v>197000</v>
      </c>
      <c r="L34" s="70"/>
      <c r="M34" s="87">
        <v>5569344054</v>
      </c>
      <c r="N34" s="70"/>
      <c r="O34" s="87">
        <v>6793268116</v>
      </c>
      <c r="P34" s="70"/>
      <c r="Q34" s="87">
        <v>-1223924062</v>
      </c>
    </row>
    <row r="35" spans="1:17" ht="21.75" customHeight="1">
      <c r="A35" s="8" t="s">
        <v>39</v>
      </c>
      <c r="C35" s="87">
        <v>418800</v>
      </c>
      <c r="D35" s="70"/>
      <c r="E35" s="87">
        <v>5403679657</v>
      </c>
      <c r="F35" s="70"/>
      <c r="G35" s="87">
        <v>5636812215</v>
      </c>
      <c r="H35" s="70"/>
      <c r="I35" s="87">
        <v>-233132557</v>
      </c>
      <c r="J35" s="70"/>
      <c r="K35" s="87">
        <v>418800</v>
      </c>
      <c r="L35" s="70"/>
      <c r="M35" s="87">
        <v>5403679657</v>
      </c>
      <c r="N35" s="70"/>
      <c r="O35" s="87">
        <v>6735865705</v>
      </c>
      <c r="P35" s="70"/>
      <c r="Q35" s="87">
        <v>-1332186047</v>
      </c>
    </row>
    <row r="36" spans="1:17" ht="21.75" customHeight="1">
      <c r="A36" s="8" t="s">
        <v>25</v>
      </c>
      <c r="C36" s="87">
        <v>1247504</v>
      </c>
      <c r="D36" s="70"/>
      <c r="E36" s="87">
        <v>5223222651</v>
      </c>
      <c r="F36" s="70"/>
      <c r="G36" s="87">
        <v>5684532913</v>
      </c>
      <c r="H36" s="70"/>
      <c r="I36" s="87">
        <v>-461310261</v>
      </c>
      <c r="J36" s="70"/>
      <c r="K36" s="87">
        <v>1247504</v>
      </c>
      <c r="L36" s="70"/>
      <c r="M36" s="87">
        <v>5223222651</v>
      </c>
      <c r="N36" s="70"/>
      <c r="O36" s="87">
        <v>6584831974</v>
      </c>
      <c r="P36" s="70"/>
      <c r="Q36" s="87">
        <v>-1361609322</v>
      </c>
    </row>
    <row r="37" spans="1:17" ht="21.75" customHeight="1">
      <c r="A37" s="8" t="s">
        <v>51</v>
      </c>
      <c r="C37" s="87">
        <v>1479342</v>
      </c>
      <c r="D37" s="70"/>
      <c r="E37" s="87">
        <v>6852716004</v>
      </c>
      <c r="F37" s="70"/>
      <c r="G37" s="87">
        <v>7676218356</v>
      </c>
      <c r="H37" s="70"/>
      <c r="I37" s="87">
        <v>-823502351</v>
      </c>
      <c r="J37" s="70"/>
      <c r="K37" s="87">
        <v>1479342</v>
      </c>
      <c r="L37" s="70"/>
      <c r="M37" s="87">
        <v>6852716004</v>
      </c>
      <c r="N37" s="70"/>
      <c r="O37" s="87">
        <v>8632736894</v>
      </c>
      <c r="P37" s="70"/>
      <c r="Q37" s="87">
        <v>-1780020889</v>
      </c>
    </row>
    <row r="38" spans="1:17" ht="21.75" customHeight="1">
      <c r="A38" s="8" t="s">
        <v>34</v>
      </c>
      <c r="C38" s="87">
        <v>3609142</v>
      </c>
      <c r="D38" s="70"/>
      <c r="E38" s="87">
        <v>10038293959</v>
      </c>
      <c r="F38" s="70"/>
      <c r="G38" s="87">
        <v>9718991542</v>
      </c>
      <c r="H38" s="70"/>
      <c r="I38" s="87">
        <v>319302417</v>
      </c>
      <c r="J38" s="70"/>
      <c r="K38" s="87">
        <v>3609142</v>
      </c>
      <c r="L38" s="70"/>
      <c r="M38" s="87">
        <v>10038293959</v>
      </c>
      <c r="N38" s="70"/>
      <c r="O38" s="87">
        <v>11839303096</v>
      </c>
      <c r="P38" s="70"/>
      <c r="Q38" s="87">
        <v>-1801009136</v>
      </c>
    </row>
    <row r="39" spans="1:17" ht="21.75" customHeight="1">
      <c r="A39" s="8" t="s">
        <v>35</v>
      </c>
      <c r="C39" s="87">
        <v>150000</v>
      </c>
      <c r="D39" s="70"/>
      <c r="E39" s="87">
        <v>13449496500</v>
      </c>
      <c r="F39" s="70"/>
      <c r="G39" s="87">
        <v>13061817000</v>
      </c>
      <c r="H39" s="70"/>
      <c r="I39" s="87">
        <v>387679500</v>
      </c>
      <c r="J39" s="70"/>
      <c r="K39" s="87">
        <v>150000</v>
      </c>
      <c r="L39" s="70"/>
      <c r="M39" s="87">
        <v>13449496500</v>
      </c>
      <c r="N39" s="70"/>
      <c r="O39" s="87">
        <v>15328251000</v>
      </c>
      <c r="P39" s="70"/>
      <c r="Q39" s="87">
        <v>-1878754500</v>
      </c>
    </row>
    <row r="40" spans="1:17" ht="21.75" customHeight="1">
      <c r="A40" s="8" t="s">
        <v>49</v>
      </c>
      <c r="C40" s="87">
        <v>9350000</v>
      </c>
      <c r="D40" s="70"/>
      <c r="E40" s="87">
        <v>42707618662</v>
      </c>
      <c r="F40" s="70"/>
      <c r="G40" s="87">
        <v>40904511367</v>
      </c>
      <c r="H40" s="70"/>
      <c r="I40" s="87">
        <v>1803107295</v>
      </c>
      <c r="J40" s="70"/>
      <c r="K40" s="87">
        <v>9350000</v>
      </c>
      <c r="L40" s="70"/>
      <c r="M40" s="87">
        <v>42707618662</v>
      </c>
      <c r="N40" s="70"/>
      <c r="O40" s="87">
        <v>44984738700</v>
      </c>
      <c r="P40" s="70"/>
      <c r="Q40" s="87">
        <v>-2277120037</v>
      </c>
    </row>
    <row r="41" spans="1:17" ht="21.75" customHeight="1">
      <c r="A41" s="8" t="s">
        <v>55</v>
      </c>
      <c r="C41" s="87">
        <v>2100000</v>
      </c>
      <c r="D41" s="70"/>
      <c r="E41" s="87">
        <v>7172667180</v>
      </c>
      <c r="F41" s="70"/>
      <c r="G41" s="87">
        <v>7068291930</v>
      </c>
      <c r="H41" s="70"/>
      <c r="I41" s="87">
        <v>104375250</v>
      </c>
      <c r="J41" s="70"/>
      <c r="K41" s="87">
        <v>2100000</v>
      </c>
      <c r="L41" s="70"/>
      <c r="M41" s="87">
        <v>7172667180</v>
      </c>
      <c r="N41" s="70"/>
      <c r="O41" s="87">
        <v>9531547830</v>
      </c>
      <c r="P41" s="70"/>
      <c r="Q41" s="87">
        <v>-2358880650</v>
      </c>
    </row>
    <row r="42" spans="1:17" ht="21.75" customHeight="1">
      <c r="A42" s="96" t="s">
        <v>62</v>
      </c>
      <c r="C42" s="79">
        <v>307999</v>
      </c>
      <c r="D42" s="70"/>
      <c r="E42" s="79">
        <v>5284432166</v>
      </c>
      <c r="F42" s="70"/>
      <c r="G42" s="79">
        <v>5847778353</v>
      </c>
      <c r="H42" s="70"/>
      <c r="I42" s="79">
        <v>-563346186</v>
      </c>
      <c r="J42" s="70"/>
      <c r="K42" s="79">
        <v>307999</v>
      </c>
      <c r="L42" s="70"/>
      <c r="M42" s="79">
        <v>5284432166</v>
      </c>
      <c r="N42" s="70"/>
      <c r="O42" s="79">
        <v>7700085109</v>
      </c>
      <c r="P42" s="70"/>
      <c r="Q42" s="79">
        <v>-2415652942</v>
      </c>
    </row>
    <row r="43" spans="1:17" ht="21.75" customHeight="1">
      <c r="A43" s="8" t="s">
        <v>38</v>
      </c>
      <c r="C43" s="87">
        <v>3997338</v>
      </c>
      <c r="D43" s="70"/>
      <c r="E43" s="87">
        <v>13994856620</v>
      </c>
      <c r="F43" s="70"/>
      <c r="G43" s="87">
        <v>15473018648</v>
      </c>
      <c r="H43" s="70"/>
      <c r="I43" s="87">
        <v>-1478162027</v>
      </c>
      <c r="J43" s="70"/>
      <c r="K43" s="87">
        <v>3997338</v>
      </c>
      <c r="L43" s="70"/>
      <c r="M43" s="87">
        <v>13994856620</v>
      </c>
      <c r="N43" s="70"/>
      <c r="O43" s="87">
        <v>16478327769</v>
      </c>
      <c r="P43" s="70"/>
      <c r="Q43" s="87">
        <v>-2483471148</v>
      </c>
    </row>
    <row r="44" spans="1:17" ht="21.75" customHeight="1">
      <c r="A44" s="8" t="s">
        <v>61</v>
      </c>
      <c r="C44" s="87">
        <v>3189423</v>
      </c>
      <c r="D44" s="70"/>
      <c r="E44" s="87">
        <v>19625060326</v>
      </c>
      <c r="F44" s="70"/>
      <c r="G44" s="87">
        <v>19529946948</v>
      </c>
      <c r="H44" s="70"/>
      <c r="I44" s="87">
        <v>95113378</v>
      </c>
      <c r="J44" s="70"/>
      <c r="K44" s="87">
        <v>3189423</v>
      </c>
      <c r="L44" s="70"/>
      <c r="M44" s="87">
        <v>19625060326</v>
      </c>
      <c r="N44" s="70"/>
      <c r="O44" s="87">
        <v>22319939369</v>
      </c>
      <c r="P44" s="70"/>
      <c r="Q44" s="87">
        <v>-2694879042</v>
      </c>
    </row>
    <row r="45" spans="1:17" ht="21.75" customHeight="1">
      <c r="A45" s="8" t="s">
        <v>50</v>
      </c>
      <c r="C45" s="87">
        <v>2177221</v>
      </c>
      <c r="D45" s="70"/>
      <c r="E45" s="87">
        <v>14197588469</v>
      </c>
      <c r="F45" s="70"/>
      <c r="G45" s="87">
        <v>14414015123</v>
      </c>
      <c r="H45" s="70"/>
      <c r="I45" s="87">
        <v>-216426653</v>
      </c>
      <c r="J45" s="70"/>
      <c r="K45" s="87">
        <v>2177221</v>
      </c>
      <c r="L45" s="70"/>
      <c r="M45" s="87">
        <v>14197588469</v>
      </c>
      <c r="N45" s="70"/>
      <c r="O45" s="87">
        <v>16967849707</v>
      </c>
      <c r="P45" s="70"/>
      <c r="Q45" s="87">
        <v>-2770261237</v>
      </c>
    </row>
    <row r="46" spans="1:17" ht="21.75" customHeight="1">
      <c r="A46" s="8" t="s">
        <v>30</v>
      </c>
      <c r="C46" s="87">
        <v>3592254</v>
      </c>
      <c r="D46" s="70"/>
      <c r="E46" s="87">
        <v>7352442102</v>
      </c>
      <c r="F46" s="70"/>
      <c r="G46" s="87">
        <v>7955920837</v>
      </c>
      <c r="H46" s="70"/>
      <c r="I46" s="87">
        <v>-603478734</v>
      </c>
      <c r="J46" s="70"/>
      <c r="K46" s="87">
        <v>3592254</v>
      </c>
      <c r="L46" s="70"/>
      <c r="M46" s="87">
        <v>7352442102</v>
      </c>
      <c r="N46" s="70"/>
      <c r="O46" s="87">
        <v>10598372103</v>
      </c>
      <c r="P46" s="70"/>
      <c r="Q46" s="87">
        <v>-3245930000</v>
      </c>
    </row>
    <row r="47" spans="1:17" ht="21.75" customHeight="1">
      <c r="A47" s="8" t="s">
        <v>52</v>
      </c>
      <c r="C47" s="87">
        <v>2150000</v>
      </c>
      <c r="D47" s="70"/>
      <c r="E47" s="87">
        <v>5107925925</v>
      </c>
      <c r="F47" s="70"/>
      <c r="G47" s="87">
        <v>5573837160</v>
      </c>
      <c r="H47" s="70"/>
      <c r="I47" s="87">
        <v>-465911235</v>
      </c>
      <c r="J47" s="70"/>
      <c r="K47" s="87">
        <v>2150000</v>
      </c>
      <c r="L47" s="70"/>
      <c r="M47" s="87">
        <v>5107925925</v>
      </c>
      <c r="N47" s="70"/>
      <c r="O47" s="87">
        <v>8365030155</v>
      </c>
      <c r="P47" s="70"/>
      <c r="Q47" s="87">
        <v>-3257104230</v>
      </c>
    </row>
    <row r="48" spans="1:17" ht="21.75" customHeight="1">
      <c r="A48" s="8" t="s">
        <v>29</v>
      </c>
      <c r="C48" s="87">
        <v>2237140</v>
      </c>
      <c r="D48" s="70"/>
      <c r="E48" s="87">
        <v>24217497995</v>
      </c>
      <c r="F48" s="70"/>
      <c r="G48" s="87">
        <v>24980363327</v>
      </c>
      <c r="H48" s="70"/>
      <c r="I48" s="87">
        <v>-762865331</v>
      </c>
      <c r="J48" s="70"/>
      <c r="K48" s="87">
        <v>2237140</v>
      </c>
      <c r="L48" s="70"/>
      <c r="M48" s="87">
        <v>24217497995</v>
      </c>
      <c r="N48" s="70"/>
      <c r="O48" s="87">
        <v>27765559616</v>
      </c>
      <c r="P48" s="70"/>
      <c r="Q48" s="87">
        <v>-3548061620</v>
      </c>
    </row>
    <row r="49" spans="1:17" ht="21.75" customHeight="1">
      <c r="A49" s="8" t="s">
        <v>36</v>
      </c>
      <c r="C49" s="87">
        <v>2109652</v>
      </c>
      <c r="D49" s="70"/>
      <c r="E49" s="87">
        <v>33574564125</v>
      </c>
      <c r="F49" s="70"/>
      <c r="G49" s="87">
        <v>33343883172</v>
      </c>
      <c r="H49" s="70"/>
      <c r="I49" s="87">
        <v>230680953</v>
      </c>
      <c r="J49" s="70"/>
      <c r="K49" s="87">
        <v>2109652</v>
      </c>
      <c r="L49" s="70"/>
      <c r="M49" s="87">
        <v>33574564125</v>
      </c>
      <c r="N49" s="70"/>
      <c r="O49" s="87">
        <v>40746644656</v>
      </c>
      <c r="P49" s="70"/>
      <c r="Q49" s="87">
        <v>-7172080530</v>
      </c>
    </row>
    <row r="50" spans="1:17" ht="21.75" customHeight="1">
      <c r="A50" s="8" t="s">
        <v>57</v>
      </c>
      <c r="C50" s="87">
        <v>3774025</v>
      </c>
      <c r="D50" s="70"/>
      <c r="E50" s="87">
        <v>28061740243</v>
      </c>
      <c r="F50" s="70"/>
      <c r="G50" s="87">
        <v>30725354624</v>
      </c>
      <c r="H50" s="70"/>
      <c r="I50" s="87">
        <v>-2663614380</v>
      </c>
      <c r="J50" s="70"/>
      <c r="K50" s="87">
        <v>3774025</v>
      </c>
      <c r="L50" s="70"/>
      <c r="M50" s="87">
        <v>28061740243</v>
      </c>
      <c r="N50" s="70"/>
      <c r="O50" s="87">
        <v>36315193256</v>
      </c>
      <c r="P50" s="70"/>
      <c r="Q50" s="87">
        <v>-8253453012</v>
      </c>
    </row>
    <row r="51" spans="1:17" ht="21.75" customHeight="1">
      <c r="A51" s="8" t="s">
        <v>28</v>
      </c>
      <c r="C51" s="87">
        <v>2446789</v>
      </c>
      <c r="D51" s="70"/>
      <c r="E51" s="87">
        <v>16976969626</v>
      </c>
      <c r="F51" s="70"/>
      <c r="G51" s="87">
        <v>19117332558</v>
      </c>
      <c r="H51" s="70"/>
      <c r="I51" s="87">
        <v>-2140362931</v>
      </c>
      <c r="J51" s="70"/>
      <c r="K51" s="87">
        <v>2446789</v>
      </c>
      <c r="L51" s="70"/>
      <c r="M51" s="87">
        <v>16976969626</v>
      </c>
      <c r="N51" s="70"/>
      <c r="O51" s="87">
        <v>26122156702</v>
      </c>
      <c r="P51" s="70"/>
      <c r="Q51" s="87">
        <v>-9145187075</v>
      </c>
    </row>
    <row r="52" spans="1:17" ht="21.75" customHeight="1">
      <c r="A52" s="8" t="s">
        <v>42</v>
      </c>
      <c r="C52" s="87">
        <v>9330000</v>
      </c>
      <c r="D52" s="70"/>
      <c r="E52" s="87">
        <v>66034343880</v>
      </c>
      <c r="F52" s="70"/>
      <c r="G52" s="87">
        <v>62881018470</v>
      </c>
      <c r="H52" s="70"/>
      <c r="I52" s="87">
        <v>3153325410</v>
      </c>
      <c r="J52" s="70"/>
      <c r="K52" s="87">
        <v>9330000</v>
      </c>
      <c r="L52" s="70"/>
      <c r="M52" s="87">
        <v>66034343880</v>
      </c>
      <c r="N52" s="70"/>
      <c r="O52" s="87">
        <v>76359938850</v>
      </c>
      <c r="P52" s="70"/>
      <c r="Q52" s="87">
        <v>-10325594970</v>
      </c>
    </row>
    <row r="53" spans="1:17" ht="21.75" customHeight="1">
      <c r="A53" s="8" t="s">
        <v>37</v>
      </c>
      <c r="C53" s="87">
        <v>90483406</v>
      </c>
      <c r="D53" s="70"/>
      <c r="E53" s="87">
        <v>33909276209</v>
      </c>
      <c r="F53" s="70"/>
      <c r="G53" s="87">
        <v>38226637637</v>
      </c>
      <c r="H53" s="70"/>
      <c r="I53" s="87">
        <v>-4317361427</v>
      </c>
      <c r="J53" s="70"/>
      <c r="K53" s="87">
        <v>90483406</v>
      </c>
      <c r="L53" s="70"/>
      <c r="M53" s="87">
        <v>33909276209</v>
      </c>
      <c r="N53" s="70"/>
      <c r="O53" s="87">
        <v>44522789718</v>
      </c>
      <c r="P53" s="70"/>
      <c r="Q53" s="87">
        <v>-10613513508</v>
      </c>
    </row>
    <row r="54" spans="1:17" ht="21.75" customHeight="1">
      <c r="A54" s="8" t="s">
        <v>40</v>
      </c>
      <c r="C54" s="87">
        <v>33919240</v>
      </c>
      <c r="D54" s="70"/>
      <c r="E54" s="87">
        <v>74751521297</v>
      </c>
      <c r="F54" s="70"/>
      <c r="G54" s="87">
        <v>80053506883</v>
      </c>
      <c r="H54" s="70"/>
      <c r="I54" s="87">
        <v>-5301985585</v>
      </c>
      <c r="J54" s="70"/>
      <c r="K54" s="87">
        <v>33919240</v>
      </c>
      <c r="L54" s="70"/>
      <c r="M54" s="87">
        <v>74751521297</v>
      </c>
      <c r="N54" s="70"/>
      <c r="O54" s="87">
        <v>90632426430</v>
      </c>
      <c r="P54" s="70"/>
      <c r="Q54" s="87">
        <v>-15880905132</v>
      </c>
    </row>
    <row r="55" spans="1:17" ht="21.75" customHeight="1">
      <c r="A55" s="8" t="s">
        <v>23</v>
      </c>
      <c r="C55" s="87">
        <v>40213383</v>
      </c>
      <c r="D55" s="70"/>
      <c r="E55" s="87">
        <v>79988200855</v>
      </c>
      <c r="F55" s="70"/>
      <c r="G55" s="87">
        <v>78072126404</v>
      </c>
      <c r="H55" s="70"/>
      <c r="I55" s="87">
        <v>1916074451</v>
      </c>
      <c r="J55" s="70"/>
      <c r="K55" s="87">
        <v>40213383</v>
      </c>
      <c r="L55" s="70"/>
      <c r="M55" s="87">
        <v>79988200855</v>
      </c>
      <c r="N55" s="70"/>
      <c r="O55" s="87">
        <v>96177716923</v>
      </c>
      <c r="P55" s="70"/>
      <c r="Q55" s="87">
        <v>-16189516067</v>
      </c>
    </row>
    <row r="56" spans="1:17" ht="21.75" customHeight="1">
      <c r="A56" s="8" t="s">
        <v>21</v>
      </c>
      <c r="C56" s="87">
        <v>35300000</v>
      </c>
      <c r="D56" s="70"/>
      <c r="E56" s="87">
        <v>81338538870</v>
      </c>
      <c r="F56" s="70"/>
      <c r="G56" s="87">
        <v>89549590680</v>
      </c>
      <c r="H56" s="70"/>
      <c r="I56" s="87">
        <v>-8211051810</v>
      </c>
      <c r="J56" s="70"/>
      <c r="K56" s="87">
        <v>35300000</v>
      </c>
      <c r="L56" s="70"/>
      <c r="M56" s="87">
        <v>81338538870</v>
      </c>
      <c r="N56" s="70"/>
      <c r="O56" s="87">
        <v>104392645875</v>
      </c>
      <c r="P56" s="70"/>
      <c r="Q56" s="87">
        <v>-23054107005</v>
      </c>
    </row>
    <row r="57" spans="1:17" ht="21.75" customHeight="1">
      <c r="A57" s="8" t="s">
        <v>27</v>
      </c>
      <c r="C57" s="87">
        <v>14335750</v>
      </c>
      <c r="D57" s="70"/>
      <c r="E57" s="87">
        <v>50047588433</v>
      </c>
      <c r="F57" s="70"/>
      <c r="G57" s="87">
        <v>55870191273</v>
      </c>
      <c r="H57" s="70"/>
      <c r="I57" s="87">
        <v>-5822602839</v>
      </c>
      <c r="J57" s="70"/>
      <c r="K57" s="87">
        <v>14335750</v>
      </c>
      <c r="L57" s="70"/>
      <c r="M57" s="87">
        <v>50047588433</v>
      </c>
      <c r="N57" s="70"/>
      <c r="O57" s="87">
        <v>81085073510</v>
      </c>
      <c r="P57" s="70"/>
      <c r="Q57" s="87">
        <v>-31037485076</v>
      </c>
    </row>
    <row r="58" spans="1:17" ht="21.75" customHeight="1">
      <c r="A58" s="24" t="s">
        <v>19</v>
      </c>
      <c r="C58" s="88">
        <v>34593592</v>
      </c>
      <c r="D58" s="70"/>
      <c r="E58" s="88">
        <v>50790721708</v>
      </c>
      <c r="F58" s="70"/>
      <c r="G58" s="88">
        <v>54710926363</v>
      </c>
      <c r="H58" s="70"/>
      <c r="I58" s="88">
        <v>-3920204654</v>
      </c>
      <c r="J58" s="70"/>
      <c r="K58" s="88">
        <v>34593592</v>
      </c>
      <c r="L58" s="70"/>
      <c r="M58" s="88">
        <v>50790721708</v>
      </c>
      <c r="N58" s="70"/>
      <c r="O58" s="88">
        <v>84078073511</v>
      </c>
      <c r="P58" s="70"/>
      <c r="Q58" s="88">
        <v>-33287351802</v>
      </c>
    </row>
    <row r="59" spans="1:17" ht="21.75" customHeight="1" thickBot="1">
      <c r="A59" s="14" t="s">
        <v>68</v>
      </c>
      <c r="C59" s="78">
        <f>SUM(C8:C58)</f>
        <v>449746512</v>
      </c>
      <c r="D59" s="70"/>
      <c r="E59" s="78">
        <f>SUM(E8:E58)</f>
        <v>1292774165774</v>
      </c>
      <c r="F59" s="70"/>
      <c r="G59" s="78">
        <f>SUM(G8:G58)</f>
        <v>1327473071391</v>
      </c>
      <c r="H59" s="70"/>
      <c r="I59" s="78">
        <f>SUM(I8:I58)</f>
        <v>-34698905597</v>
      </c>
      <c r="J59" s="70"/>
      <c r="K59" s="78">
        <v>449746512</v>
      </c>
      <c r="L59" s="70"/>
      <c r="M59" s="78">
        <f>SUM(M8:M58)</f>
        <v>1292774165774</v>
      </c>
      <c r="N59" s="70"/>
      <c r="O59" s="78">
        <f>SUM(O8:O58)</f>
        <v>1464349794052</v>
      </c>
      <c r="P59" s="70"/>
      <c r="Q59" s="78">
        <f>SUM(Q8:Q58)</f>
        <v>-171575628254</v>
      </c>
    </row>
  </sheetData>
  <sortState xmlns:xlrd2="http://schemas.microsoft.com/office/spreadsheetml/2017/richdata2" ref="A8:Q58">
    <sortCondition descending="1" ref="Q8:Q5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2"/>
  <sheetViews>
    <sheetView rightToLeft="1" tabSelected="1" workbookViewId="0">
      <selection activeCell="Z51" sqref="Z51"/>
    </sheetView>
  </sheetViews>
  <sheetFormatPr defaultColWidth="2.7109375" defaultRowHeight="12.75"/>
  <cols>
    <col min="1" max="1" width="3.5703125" bestFit="1" customWidth="1"/>
    <col min="3" max="3" width="23.140625" customWidth="1"/>
    <col min="6" max="6" width="12.140625" bestFit="1" customWidth="1"/>
    <col min="8" max="8" width="18.5703125" bestFit="1" customWidth="1"/>
    <col min="10" max="10" width="18.42578125" bestFit="1" customWidth="1"/>
    <col min="12" max="12" width="10.5703125" bestFit="1" customWidth="1"/>
    <col min="14" max="14" width="15.7109375" bestFit="1" customWidth="1"/>
    <col min="16" max="16" width="12.42578125" bestFit="1" customWidth="1"/>
    <col min="18" max="18" width="16.42578125" bestFit="1" customWidth="1"/>
    <col min="20" max="20" width="12.5703125" bestFit="1" customWidth="1"/>
    <col min="22" max="22" width="16.28515625" bestFit="1" customWidth="1"/>
    <col min="24" max="24" width="18.5703125" bestFit="1" customWidth="1"/>
    <col min="26" max="26" width="18.42578125" bestFit="1" customWidth="1"/>
    <col min="28" max="28" width="18.28515625" bestFit="1" customWidth="1"/>
  </cols>
  <sheetData>
    <row r="1" spans="1:28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28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 spans="1:28" ht="14.45" customHeight="1">
      <c r="A4" s="1" t="s">
        <v>3</v>
      </c>
      <c r="B4" s="129" t="s">
        <v>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</row>
    <row r="5" spans="1:28" ht="14.45" customHeight="1">
      <c r="A5" s="129" t="s">
        <v>5</v>
      </c>
      <c r="B5" s="129"/>
      <c r="C5" s="129" t="s">
        <v>6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</row>
    <row r="6" spans="1:28" ht="14.45" customHeight="1">
      <c r="F6" s="130" t="s">
        <v>7</v>
      </c>
      <c r="G6" s="131"/>
      <c r="H6" s="131"/>
      <c r="I6" s="131"/>
      <c r="J6" s="131"/>
      <c r="L6" s="131" t="s">
        <v>8</v>
      </c>
      <c r="M6" s="131"/>
      <c r="N6" s="131"/>
      <c r="O6" s="131"/>
      <c r="P6" s="131"/>
      <c r="Q6" s="131"/>
      <c r="R6" s="131"/>
      <c r="T6" s="131" t="s">
        <v>9</v>
      </c>
      <c r="U6" s="131"/>
      <c r="V6" s="131"/>
      <c r="W6" s="131"/>
      <c r="X6" s="131"/>
      <c r="Y6" s="131"/>
      <c r="Z6" s="131"/>
      <c r="AA6" s="131"/>
      <c r="AB6" s="131"/>
    </row>
    <row r="7" spans="1:28" ht="14.45" customHeight="1">
      <c r="E7" s="124"/>
      <c r="F7" s="124"/>
      <c r="G7" s="3"/>
      <c r="H7" s="3"/>
      <c r="I7" s="3"/>
      <c r="J7" s="3"/>
      <c r="L7" s="132" t="s">
        <v>10</v>
      </c>
      <c r="M7" s="132"/>
      <c r="N7" s="132"/>
      <c r="O7" s="3"/>
      <c r="P7" s="132" t="s">
        <v>11</v>
      </c>
      <c r="Q7" s="132"/>
      <c r="R7" s="132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131" t="s">
        <v>12</v>
      </c>
      <c r="B8" s="131"/>
      <c r="C8" s="131"/>
      <c r="E8" s="133" t="s">
        <v>13</v>
      </c>
      <c r="F8" s="13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134" t="s">
        <v>65</v>
      </c>
      <c r="B9" s="134"/>
      <c r="C9" s="134"/>
      <c r="E9" s="135">
        <v>11862894</v>
      </c>
      <c r="F9" s="135"/>
      <c r="G9" s="70"/>
      <c r="H9" s="71">
        <v>115136622015</v>
      </c>
      <c r="I9" s="70"/>
      <c r="J9" s="71">
        <v>110611865742.966</v>
      </c>
      <c r="K9" s="70"/>
      <c r="L9" s="71">
        <v>0</v>
      </c>
      <c r="M9" s="70"/>
      <c r="N9" s="71">
        <v>0</v>
      </c>
      <c r="O9" s="70"/>
      <c r="P9" s="71">
        <v>0</v>
      </c>
      <c r="Q9" s="70"/>
      <c r="R9" s="71">
        <v>0</v>
      </c>
      <c r="S9" s="70"/>
      <c r="T9" s="71">
        <v>11862894</v>
      </c>
      <c r="U9" s="70"/>
      <c r="V9" s="71">
        <v>8430</v>
      </c>
      <c r="W9" s="70"/>
      <c r="X9" s="71">
        <v>115136622015</v>
      </c>
      <c r="Y9" s="70"/>
      <c r="Z9" s="71">
        <v>99409171451.300995</v>
      </c>
      <c r="AB9" s="67">
        <v>7.06</v>
      </c>
    </row>
    <row r="10" spans="1:28" ht="21.75" customHeight="1">
      <c r="A10" s="136" t="s">
        <v>24</v>
      </c>
      <c r="B10" s="136"/>
      <c r="C10" s="136"/>
      <c r="E10" s="123">
        <v>31300000</v>
      </c>
      <c r="F10" s="123"/>
      <c r="G10" s="70"/>
      <c r="H10" s="72">
        <v>67467809123</v>
      </c>
      <c r="I10" s="70"/>
      <c r="J10" s="72">
        <v>105164525700</v>
      </c>
      <c r="K10" s="70"/>
      <c r="L10" s="72">
        <v>0</v>
      </c>
      <c r="M10" s="70"/>
      <c r="N10" s="72">
        <v>0</v>
      </c>
      <c r="O10" s="70"/>
      <c r="P10" s="72">
        <v>-6200000</v>
      </c>
      <c r="Q10" s="70"/>
      <c r="R10" s="72">
        <v>-13364230569</v>
      </c>
      <c r="S10" s="70"/>
      <c r="T10" s="72">
        <v>25100000</v>
      </c>
      <c r="U10" s="70"/>
      <c r="V10" s="72">
        <v>3886</v>
      </c>
      <c r="W10" s="70"/>
      <c r="X10" s="72">
        <v>54103578554</v>
      </c>
      <c r="Y10" s="70"/>
      <c r="Z10" s="72">
        <v>96958245330</v>
      </c>
      <c r="AB10" s="68">
        <v>6.88</v>
      </c>
    </row>
    <row r="11" spans="1:28" ht="21.75" customHeight="1">
      <c r="A11" s="136" t="s">
        <v>21</v>
      </c>
      <c r="B11" s="136"/>
      <c r="C11" s="136"/>
      <c r="E11" s="123">
        <v>35300000</v>
      </c>
      <c r="F11" s="123"/>
      <c r="G11" s="70"/>
      <c r="H11" s="72">
        <v>82037897589</v>
      </c>
      <c r="I11" s="70"/>
      <c r="J11" s="72">
        <v>89549590680</v>
      </c>
      <c r="K11" s="70"/>
      <c r="L11" s="72">
        <v>0</v>
      </c>
      <c r="M11" s="70"/>
      <c r="N11" s="72">
        <v>0</v>
      </c>
      <c r="O11" s="70"/>
      <c r="P11" s="72">
        <v>0</v>
      </c>
      <c r="Q11" s="70"/>
      <c r="R11" s="72">
        <v>0</v>
      </c>
      <c r="S11" s="70"/>
      <c r="T11" s="72">
        <v>35300000</v>
      </c>
      <c r="U11" s="70"/>
      <c r="V11" s="72">
        <v>2318</v>
      </c>
      <c r="W11" s="70"/>
      <c r="X11" s="72">
        <v>82037897589</v>
      </c>
      <c r="Y11" s="70"/>
      <c r="Z11" s="72">
        <v>81338538870</v>
      </c>
      <c r="AB11" s="68">
        <v>5.77</v>
      </c>
    </row>
    <row r="12" spans="1:28" ht="21.75" customHeight="1">
      <c r="A12" s="136" t="s">
        <v>23</v>
      </c>
      <c r="B12" s="136"/>
      <c r="C12" s="136"/>
      <c r="E12" s="123">
        <v>53413383</v>
      </c>
      <c r="F12" s="123"/>
      <c r="G12" s="70"/>
      <c r="H12" s="72">
        <v>76982193250</v>
      </c>
      <c r="I12" s="70"/>
      <c r="J12" s="72">
        <v>109642359011.425</v>
      </c>
      <c r="K12" s="70"/>
      <c r="L12" s="72">
        <v>0</v>
      </c>
      <c r="M12" s="70"/>
      <c r="N12" s="72">
        <v>0</v>
      </c>
      <c r="O12" s="70"/>
      <c r="P12" s="72">
        <v>-13200000</v>
      </c>
      <c r="Q12" s="70"/>
      <c r="R12" s="72">
        <v>-19024538305</v>
      </c>
      <c r="S12" s="70"/>
      <c r="T12" s="72">
        <v>40213383</v>
      </c>
      <c r="U12" s="70"/>
      <c r="V12" s="72">
        <v>2001</v>
      </c>
      <c r="W12" s="70"/>
      <c r="X12" s="72">
        <v>57957654945</v>
      </c>
      <c r="Y12" s="70"/>
      <c r="Z12" s="72">
        <v>79988200855.671097</v>
      </c>
      <c r="AB12" s="68">
        <v>5.68</v>
      </c>
    </row>
    <row r="13" spans="1:28" ht="21.75" customHeight="1">
      <c r="A13" s="136" t="s">
        <v>40</v>
      </c>
      <c r="B13" s="136"/>
      <c r="C13" s="136"/>
      <c r="E13" s="123">
        <v>40619240</v>
      </c>
      <c r="F13" s="123"/>
      <c r="G13" s="70"/>
      <c r="H13" s="73">
        <v>88242697067</v>
      </c>
      <c r="I13" s="74"/>
      <c r="J13" s="73">
        <v>97955949696.371994</v>
      </c>
      <c r="K13" s="70"/>
      <c r="L13" s="72">
        <v>0</v>
      </c>
      <c r="M13" s="70"/>
      <c r="N13" s="72">
        <v>0</v>
      </c>
      <c r="O13" s="70"/>
      <c r="P13" s="72">
        <v>-6700000</v>
      </c>
      <c r="Q13" s="70"/>
      <c r="R13" s="72">
        <v>-14555320836</v>
      </c>
      <c r="S13" s="70"/>
      <c r="T13" s="72">
        <v>33919240</v>
      </c>
      <c r="U13" s="70"/>
      <c r="V13" s="72">
        <v>2217</v>
      </c>
      <c r="W13" s="70"/>
      <c r="X13" s="72">
        <v>73687376231</v>
      </c>
      <c r="Y13" s="70"/>
      <c r="Z13" s="72">
        <v>74751521297.274002</v>
      </c>
      <c r="AB13" s="68">
        <v>5.31</v>
      </c>
    </row>
    <row r="14" spans="1:28" ht="21.75" customHeight="1">
      <c r="A14" s="136" t="s">
        <v>42</v>
      </c>
      <c r="B14" s="136"/>
      <c r="C14" s="136"/>
      <c r="E14" s="123">
        <v>9330000</v>
      </c>
      <c r="F14" s="123"/>
      <c r="G14" s="70"/>
      <c r="H14" s="75">
        <v>69242185735</v>
      </c>
      <c r="I14" s="75"/>
      <c r="J14" s="75">
        <v>62881018470</v>
      </c>
      <c r="K14" s="70"/>
      <c r="L14" s="72">
        <v>0</v>
      </c>
      <c r="M14" s="70"/>
      <c r="N14" s="72">
        <v>0</v>
      </c>
      <c r="O14" s="70"/>
      <c r="P14" s="72">
        <v>0</v>
      </c>
      <c r="Q14" s="70"/>
      <c r="R14" s="72">
        <v>0</v>
      </c>
      <c r="S14" s="70"/>
      <c r="T14" s="72">
        <v>9330000</v>
      </c>
      <c r="U14" s="70"/>
      <c r="V14" s="72">
        <v>7120</v>
      </c>
      <c r="W14" s="70"/>
      <c r="X14" s="72">
        <v>69242185735</v>
      </c>
      <c r="Y14" s="70"/>
      <c r="Z14" s="72">
        <v>66034343880</v>
      </c>
      <c r="AB14" s="68">
        <v>4.6900000000000004</v>
      </c>
    </row>
    <row r="15" spans="1:28" ht="21.75" customHeight="1">
      <c r="A15" s="136" t="s">
        <v>19</v>
      </c>
      <c r="B15" s="136"/>
      <c r="C15" s="136"/>
      <c r="E15" s="123">
        <v>34593592</v>
      </c>
      <c r="F15" s="123"/>
      <c r="G15" s="70"/>
      <c r="H15" s="73">
        <v>102524168450</v>
      </c>
      <c r="I15" s="76"/>
      <c r="J15" s="73">
        <v>54710926363.011597</v>
      </c>
      <c r="K15" s="70"/>
      <c r="L15" s="72">
        <v>0</v>
      </c>
      <c r="M15" s="70"/>
      <c r="N15" s="72">
        <v>0</v>
      </c>
      <c r="O15" s="70"/>
      <c r="P15" s="72">
        <v>0</v>
      </c>
      <c r="Q15" s="70"/>
      <c r="R15" s="72">
        <v>0</v>
      </c>
      <c r="S15" s="70"/>
      <c r="T15" s="72">
        <v>34593592</v>
      </c>
      <c r="U15" s="70"/>
      <c r="V15" s="72">
        <v>1477</v>
      </c>
      <c r="W15" s="70"/>
      <c r="X15" s="72">
        <v>102524168450</v>
      </c>
      <c r="Y15" s="70"/>
      <c r="Z15" s="72">
        <v>50790721708.465202</v>
      </c>
      <c r="AB15" s="68">
        <v>3.61</v>
      </c>
    </row>
    <row r="16" spans="1:28" ht="21.75" customHeight="1">
      <c r="A16" s="136" t="s">
        <v>27</v>
      </c>
      <c r="B16" s="136"/>
      <c r="C16" s="136"/>
      <c r="E16" s="123">
        <v>15542775</v>
      </c>
      <c r="F16" s="123"/>
      <c r="G16" s="70"/>
      <c r="H16" s="73">
        <v>79102257139</v>
      </c>
      <c r="I16" s="76"/>
      <c r="J16" s="73">
        <v>62697299093.347504</v>
      </c>
      <c r="K16" s="70"/>
      <c r="L16" s="72">
        <v>0</v>
      </c>
      <c r="M16" s="70"/>
      <c r="N16" s="72">
        <v>0</v>
      </c>
      <c r="O16" s="70"/>
      <c r="P16" s="72">
        <v>-1207025</v>
      </c>
      <c r="Q16" s="70"/>
      <c r="R16" s="72">
        <v>-6142944357</v>
      </c>
      <c r="S16" s="70"/>
      <c r="T16" s="72">
        <v>14335750</v>
      </c>
      <c r="U16" s="70"/>
      <c r="V16" s="72">
        <v>3512</v>
      </c>
      <c r="W16" s="70"/>
      <c r="X16" s="72">
        <v>72959312782</v>
      </c>
      <c r="Y16" s="70"/>
      <c r="Z16" s="72">
        <v>50047588433.699997</v>
      </c>
      <c r="AB16" s="68">
        <v>3.55</v>
      </c>
    </row>
    <row r="17" spans="1:28" ht="21.75" customHeight="1">
      <c r="A17" s="136" t="s">
        <v>49</v>
      </c>
      <c r="B17" s="136"/>
      <c r="C17" s="136"/>
      <c r="E17" s="123">
        <v>9350000</v>
      </c>
      <c r="F17" s="123"/>
      <c r="G17" s="70"/>
      <c r="H17" s="72">
        <v>53094976691</v>
      </c>
      <c r="I17" s="70"/>
      <c r="J17" s="72">
        <v>40904511367.5</v>
      </c>
      <c r="K17" s="70"/>
      <c r="L17" s="72">
        <v>0</v>
      </c>
      <c r="M17" s="70"/>
      <c r="N17" s="72">
        <v>0</v>
      </c>
      <c r="O17" s="70"/>
      <c r="P17" s="72">
        <v>0</v>
      </c>
      <c r="Q17" s="70"/>
      <c r="R17" s="72">
        <v>0</v>
      </c>
      <c r="S17" s="70"/>
      <c r="T17" s="72">
        <v>9350000</v>
      </c>
      <c r="U17" s="70"/>
      <c r="V17" s="72">
        <v>4595</v>
      </c>
      <c r="W17" s="70"/>
      <c r="X17" s="72">
        <v>53094976691</v>
      </c>
      <c r="Y17" s="70"/>
      <c r="Z17" s="72">
        <v>42707618662.5</v>
      </c>
      <c r="AB17" s="68">
        <v>3.03</v>
      </c>
    </row>
    <row r="18" spans="1:28" ht="21.75" customHeight="1">
      <c r="A18" s="136" t="s">
        <v>66</v>
      </c>
      <c r="B18" s="136"/>
      <c r="C18" s="136"/>
      <c r="E18" s="123">
        <v>6905729</v>
      </c>
      <c r="F18" s="123"/>
      <c r="G18" s="70"/>
      <c r="H18" s="73">
        <v>28743025473</v>
      </c>
      <c r="I18" s="70"/>
      <c r="J18" s="72">
        <v>37206348325.478996</v>
      </c>
      <c r="K18" s="70"/>
      <c r="L18" s="72">
        <v>0</v>
      </c>
      <c r="M18" s="70"/>
      <c r="N18" s="72">
        <v>0</v>
      </c>
      <c r="O18" s="70"/>
      <c r="P18" s="72">
        <v>0</v>
      </c>
      <c r="Q18" s="70"/>
      <c r="R18" s="72">
        <v>0</v>
      </c>
      <c r="S18" s="70"/>
      <c r="T18" s="72">
        <v>6905729</v>
      </c>
      <c r="U18" s="70"/>
      <c r="V18" s="72">
        <v>5200</v>
      </c>
      <c r="W18" s="70"/>
      <c r="X18" s="72">
        <v>28743025473</v>
      </c>
      <c r="Y18" s="70"/>
      <c r="Z18" s="72">
        <v>35696127544.739998</v>
      </c>
      <c r="AB18" s="68">
        <v>2.5299999999999998</v>
      </c>
    </row>
    <row r="19" spans="1:28" ht="21.75" customHeight="1">
      <c r="A19" s="136" t="s">
        <v>37</v>
      </c>
      <c r="B19" s="136"/>
      <c r="C19" s="136"/>
      <c r="E19" s="123">
        <v>90483406</v>
      </c>
      <c r="F19" s="123"/>
      <c r="G19" s="70"/>
      <c r="H19" s="72">
        <v>40200335062</v>
      </c>
      <c r="I19" s="70"/>
      <c r="J19" s="72">
        <v>38226637637.077499</v>
      </c>
      <c r="K19" s="70"/>
      <c r="L19" s="72">
        <v>0</v>
      </c>
      <c r="M19" s="70"/>
      <c r="N19" s="72">
        <v>0</v>
      </c>
      <c r="O19" s="70"/>
      <c r="P19" s="72">
        <v>0</v>
      </c>
      <c r="Q19" s="70"/>
      <c r="R19" s="72">
        <v>0</v>
      </c>
      <c r="S19" s="70"/>
      <c r="T19" s="72">
        <v>90483406</v>
      </c>
      <c r="U19" s="70"/>
      <c r="V19" s="72">
        <v>377</v>
      </c>
      <c r="W19" s="70"/>
      <c r="X19" s="72">
        <v>40200335062</v>
      </c>
      <c r="Y19" s="70"/>
      <c r="Z19" s="72">
        <v>33909276209.8311</v>
      </c>
      <c r="AB19" s="68">
        <v>2.41</v>
      </c>
    </row>
    <row r="20" spans="1:28" ht="21.75" customHeight="1">
      <c r="A20" s="136" t="s">
        <v>36</v>
      </c>
      <c r="B20" s="136"/>
      <c r="C20" s="136"/>
      <c r="E20" s="123">
        <v>2109652</v>
      </c>
      <c r="F20" s="123"/>
      <c r="G20" s="70"/>
      <c r="H20" s="72">
        <v>42467589291</v>
      </c>
      <c r="I20" s="70"/>
      <c r="J20" s="72">
        <v>33343883172.540001</v>
      </c>
      <c r="K20" s="70"/>
      <c r="L20" s="72">
        <v>0</v>
      </c>
      <c r="M20" s="70"/>
      <c r="N20" s="72">
        <v>0</v>
      </c>
      <c r="O20" s="70"/>
      <c r="P20" s="72">
        <v>0</v>
      </c>
      <c r="Q20" s="70"/>
      <c r="R20" s="72">
        <v>0</v>
      </c>
      <c r="S20" s="70"/>
      <c r="T20" s="72">
        <v>2109652</v>
      </c>
      <c r="U20" s="70"/>
      <c r="V20" s="72">
        <v>16010</v>
      </c>
      <c r="W20" s="70"/>
      <c r="X20" s="72">
        <v>42467589291</v>
      </c>
      <c r="Y20" s="70"/>
      <c r="Z20" s="72">
        <v>33574564125.306</v>
      </c>
      <c r="AB20" s="68">
        <v>2.38</v>
      </c>
    </row>
    <row r="21" spans="1:28" ht="21.75" customHeight="1">
      <c r="A21" s="136" t="s">
        <v>45</v>
      </c>
      <c r="B21" s="136"/>
      <c r="C21" s="136"/>
      <c r="E21" s="123">
        <v>664000</v>
      </c>
      <c r="F21" s="123"/>
      <c r="G21" s="70"/>
      <c r="H21" s="72">
        <v>29907728640</v>
      </c>
      <c r="I21" s="70"/>
      <c r="J21" s="72">
        <v>30078442044</v>
      </c>
      <c r="K21" s="70"/>
      <c r="L21" s="72">
        <v>0</v>
      </c>
      <c r="M21" s="70"/>
      <c r="N21" s="72">
        <v>0</v>
      </c>
      <c r="O21" s="70"/>
      <c r="P21" s="72">
        <v>0</v>
      </c>
      <c r="Q21" s="70"/>
      <c r="R21" s="72">
        <v>0</v>
      </c>
      <c r="S21" s="70"/>
      <c r="T21" s="72">
        <v>664000</v>
      </c>
      <c r="U21" s="70"/>
      <c r="V21" s="72">
        <v>46460</v>
      </c>
      <c r="W21" s="70"/>
      <c r="X21" s="72">
        <v>29907728640</v>
      </c>
      <c r="Y21" s="70"/>
      <c r="Z21" s="72">
        <v>30665885832</v>
      </c>
      <c r="AB21" s="68">
        <v>2.1800000000000002</v>
      </c>
    </row>
    <row r="22" spans="1:28" ht="21.75" customHeight="1">
      <c r="A22" s="136" t="s">
        <v>67</v>
      </c>
      <c r="B22" s="136"/>
      <c r="C22" s="136"/>
      <c r="E22" s="123">
        <v>0</v>
      </c>
      <c r="F22" s="123"/>
      <c r="G22" s="70"/>
      <c r="H22" s="72">
        <v>0</v>
      </c>
      <c r="I22" s="70"/>
      <c r="J22" s="72">
        <v>0</v>
      </c>
      <c r="K22" s="70"/>
      <c r="L22" s="72">
        <v>1100000</v>
      </c>
      <c r="M22" s="70"/>
      <c r="N22" s="72">
        <v>29903571829</v>
      </c>
      <c r="O22" s="70"/>
      <c r="P22" s="72">
        <v>0</v>
      </c>
      <c r="Q22" s="70"/>
      <c r="R22" s="72">
        <v>0</v>
      </c>
      <c r="S22" s="70"/>
      <c r="T22" s="72">
        <v>1100000</v>
      </c>
      <c r="U22" s="70"/>
      <c r="V22" s="72">
        <v>27230</v>
      </c>
      <c r="W22" s="70"/>
      <c r="X22" s="72">
        <v>29903571829</v>
      </c>
      <c r="Y22" s="70"/>
      <c r="Z22" s="72">
        <v>29774779650</v>
      </c>
      <c r="AB22" s="68">
        <v>2.11</v>
      </c>
    </row>
    <row r="23" spans="1:28" ht="21.75" customHeight="1">
      <c r="A23" s="136" t="s">
        <v>57</v>
      </c>
      <c r="B23" s="136"/>
      <c r="C23" s="136"/>
      <c r="E23" s="123">
        <v>3774025</v>
      </c>
      <c r="F23" s="123"/>
      <c r="G23" s="70"/>
      <c r="H23" s="72">
        <v>33809716071</v>
      </c>
      <c r="I23" s="70"/>
      <c r="J23" s="72">
        <v>30725354624.737499</v>
      </c>
      <c r="K23" s="70"/>
      <c r="L23" s="72">
        <v>0</v>
      </c>
      <c r="M23" s="70"/>
      <c r="N23" s="72">
        <v>0</v>
      </c>
      <c r="O23" s="70"/>
      <c r="P23" s="72">
        <v>0</v>
      </c>
      <c r="Q23" s="70"/>
      <c r="R23" s="72">
        <v>0</v>
      </c>
      <c r="S23" s="70"/>
      <c r="T23" s="72">
        <v>3774025</v>
      </c>
      <c r="U23" s="70"/>
      <c r="V23" s="72">
        <v>7480</v>
      </c>
      <c r="W23" s="70"/>
      <c r="X23" s="72">
        <v>33809716071</v>
      </c>
      <c r="Y23" s="70"/>
      <c r="Z23" s="72">
        <v>28061740243.349998</v>
      </c>
      <c r="AB23" s="68">
        <v>1.99</v>
      </c>
    </row>
    <row r="24" spans="1:28" ht="21.75" customHeight="1">
      <c r="A24" s="136" t="s">
        <v>29</v>
      </c>
      <c r="B24" s="136"/>
      <c r="C24" s="136"/>
      <c r="E24" s="123">
        <v>1987140</v>
      </c>
      <c r="F24" s="123"/>
      <c r="G24" s="70"/>
      <c r="H24" s="72">
        <v>26423799979</v>
      </c>
      <c r="I24" s="70"/>
      <c r="J24" s="72">
        <v>22163051320.740002</v>
      </c>
      <c r="K24" s="70"/>
      <c r="L24" s="72">
        <v>250000</v>
      </c>
      <c r="M24" s="70"/>
      <c r="N24" s="72">
        <v>2817312007</v>
      </c>
      <c r="O24" s="70"/>
      <c r="P24" s="72">
        <v>0</v>
      </c>
      <c r="Q24" s="70"/>
      <c r="R24" s="72">
        <v>0</v>
      </c>
      <c r="S24" s="70"/>
      <c r="T24" s="72">
        <v>2237140</v>
      </c>
      <c r="U24" s="70"/>
      <c r="V24" s="72">
        <v>10890</v>
      </c>
      <c r="W24" s="70"/>
      <c r="X24" s="72">
        <v>29241111986</v>
      </c>
      <c r="Y24" s="70"/>
      <c r="Z24" s="72">
        <v>24217497995.130001</v>
      </c>
      <c r="AB24" s="68">
        <v>1.72</v>
      </c>
    </row>
    <row r="25" spans="1:28" ht="21.75" customHeight="1">
      <c r="A25" s="136" t="s">
        <v>58</v>
      </c>
      <c r="B25" s="136"/>
      <c r="C25" s="136"/>
      <c r="E25" s="123">
        <v>1100000</v>
      </c>
      <c r="F25" s="123"/>
      <c r="G25" s="70"/>
      <c r="H25" s="72">
        <v>24023728557</v>
      </c>
      <c r="I25" s="70"/>
      <c r="J25" s="72">
        <v>27139553100</v>
      </c>
      <c r="K25" s="70"/>
      <c r="L25" s="72">
        <v>0</v>
      </c>
      <c r="M25" s="70"/>
      <c r="N25" s="72">
        <v>0</v>
      </c>
      <c r="O25" s="70"/>
      <c r="P25" s="72">
        <v>0</v>
      </c>
      <c r="Q25" s="70"/>
      <c r="R25" s="72">
        <v>0</v>
      </c>
      <c r="S25" s="70"/>
      <c r="T25" s="72">
        <v>1100000</v>
      </c>
      <c r="U25" s="70"/>
      <c r="V25" s="72">
        <v>21610</v>
      </c>
      <c r="W25" s="70"/>
      <c r="X25" s="72">
        <v>24023728557</v>
      </c>
      <c r="Y25" s="70"/>
      <c r="Z25" s="72">
        <v>23629562550</v>
      </c>
      <c r="AB25" s="68">
        <v>1.68</v>
      </c>
    </row>
    <row r="26" spans="1:28" ht="21.75" customHeight="1">
      <c r="A26" s="136" t="s">
        <v>43</v>
      </c>
      <c r="B26" s="136"/>
      <c r="C26" s="136"/>
      <c r="E26" s="123">
        <v>484000</v>
      </c>
      <c r="F26" s="123"/>
      <c r="G26" s="70"/>
      <c r="H26" s="72">
        <v>11067572433</v>
      </c>
      <c r="I26" s="70"/>
      <c r="J26" s="72">
        <v>13683058488</v>
      </c>
      <c r="K26" s="70"/>
      <c r="L26" s="72">
        <v>300000</v>
      </c>
      <c r="M26" s="70"/>
      <c r="N26" s="72">
        <v>8857842107</v>
      </c>
      <c r="O26" s="70"/>
      <c r="P26" s="72">
        <v>0</v>
      </c>
      <c r="Q26" s="70"/>
      <c r="R26" s="72">
        <v>0</v>
      </c>
      <c r="S26" s="70"/>
      <c r="T26" s="72">
        <v>784000</v>
      </c>
      <c r="U26" s="70"/>
      <c r="V26" s="72">
        <v>30100</v>
      </c>
      <c r="W26" s="70"/>
      <c r="X26" s="72">
        <v>19925414540</v>
      </c>
      <c r="Y26" s="70"/>
      <c r="Z26" s="72">
        <v>23457989520</v>
      </c>
      <c r="AB26" s="68">
        <v>1.67</v>
      </c>
    </row>
    <row r="27" spans="1:28" ht="21.75" customHeight="1">
      <c r="A27" s="136" t="s">
        <v>48</v>
      </c>
      <c r="B27" s="136"/>
      <c r="C27" s="136"/>
      <c r="E27" s="123">
        <v>52551677</v>
      </c>
      <c r="F27" s="123"/>
      <c r="G27" s="70"/>
      <c r="H27" s="72">
        <v>22862732845</v>
      </c>
      <c r="I27" s="70"/>
      <c r="J27" s="72">
        <v>22410528649.8736</v>
      </c>
      <c r="K27" s="70"/>
      <c r="L27" s="72">
        <v>0</v>
      </c>
      <c r="M27" s="70"/>
      <c r="N27" s="72">
        <v>0</v>
      </c>
      <c r="O27" s="70"/>
      <c r="P27" s="72">
        <v>0</v>
      </c>
      <c r="Q27" s="70"/>
      <c r="R27" s="72">
        <v>0</v>
      </c>
      <c r="S27" s="70"/>
      <c r="T27" s="72">
        <v>52551677</v>
      </c>
      <c r="U27" s="70"/>
      <c r="V27" s="72">
        <v>429</v>
      </c>
      <c r="W27" s="70"/>
      <c r="X27" s="72">
        <v>22862732845</v>
      </c>
      <c r="Y27" s="70"/>
      <c r="Z27" s="72">
        <v>22410528649.8736</v>
      </c>
      <c r="AB27" s="68">
        <v>1.59</v>
      </c>
    </row>
    <row r="28" spans="1:28" ht="21.75" customHeight="1">
      <c r="A28" s="136" t="s">
        <v>33</v>
      </c>
      <c r="B28" s="136"/>
      <c r="C28" s="136"/>
      <c r="E28" s="123">
        <v>482747</v>
      </c>
      <c r="F28" s="123"/>
      <c r="G28" s="70"/>
      <c r="H28" s="72">
        <v>10597250453</v>
      </c>
      <c r="I28" s="70"/>
      <c r="J28" s="72">
        <v>15302722884.4562</v>
      </c>
      <c r="K28" s="70"/>
      <c r="L28" s="72">
        <v>177000</v>
      </c>
      <c r="M28" s="70"/>
      <c r="N28" s="72">
        <v>5892368395</v>
      </c>
      <c r="O28" s="70"/>
      <c r="P28" s="72">
        <v>0</v>
      </c>
      <c r="Q28" s="70"/>
      <c r="R28" s="72">
        <v>0</v>
      </c>
      <c r="S28" s="70"/>
      <c r="T28" s="72">
        <v>659747</v>
      </c>
      <c r="U28" s="70"/>
      <c r="V28" s="72">
        <v>33300</v>
      </c>
      <c r="W28" s="70"/>
      <c r="X28" s="72">
        <v>16489618848</v>
      </c>
      <c r="Y28" s="70"/>
      <c r="Z28" s="72">
        <v>21838856128.154999</v>
      </c>
      <c r="AB28" s="68">
        <v>1.55</v>
      </c>
    </row>
    <row r="29" spans="1:28" ht="21.75" customHeight="1">
      <c r="A29" s="136" t="s">
        <v>41</v>
      </c>
      <c r="B29" s="136"/>
      <c r="C29" s="136"/>
      <c r="E29" s="123">
        <v>18800000</v>
      </c>
      <c r="F29" s="123"/>
      <c r="G29" s="70"/>
      <c r="H29" s="72">
        <v>24595549683</v>
      </c>
      <c r="I29" s="70"/>
      <c r="J29" s="72">
        <v>21435296580</v>
      </c>
      <c r="K29" s="70"/>
      <c r="L29" s="72">
        <v>0</v>
      </c>
      <c r="M29" s="70"/>
      <c r="N29" s="72">
        <v>0</v>
      </c>
      <c r="O29" s="70"/>
      <c r="P29" s="72">
        <v>0</v>
      </c>
      <c r="Q29" s="70"/>
      <c r="R29" s="72">
        <v>0</v>
      </c>
      <c r="S29" s="70"/>
      <c r="T29" s="72">
        <v>18800000</v>
      </c>
      <c r="U29" s="70"/>
      <c r="V29" s="72">
        <v>1091</v>
      </c>
      <c r="W29" s="70"/>
      <c r="X29" s="72">
        <v>24595549683</v>
      </c>
      <c r="Y29" s="70"/>
      <c r="Z29" s="72">
        <v>20388760740</v>
      </c>
      <c r="AB29" s="68">
        <v>1.45</v>
      </c>
    </row>
    <row r="30" spans="1:28" ht="21.75" customHeight="1">
      <c r="A30" s="136" t="s">
        <v>61</v>
      </c>
      <c r="B30" s="136"/>
      <c r="C30" s="136"/>
      <c r="E30" s="123">
        <v>3189423</v>
      </c>
      <c r="F30" s="123"/>
      <c r="G30" s="70"/>
      <c r="H30" s="72">
        <v>18148922371</v>
      </c>
      <c r="I30" s="70"/>
      <c r="J30" s="72">
        <v>19529946948.203999</v>
      </c>
      <c r="K30" s="70"/>
      <c r="L30" s="72">
        <v>0</v>
      </c>
      <c r="M30" s="70"/>
      <c r="N30" s="72">
        <v>0</v>
      </c>
      <c r="O30" s="70"/>
      <c r="P30" s="72">
        <v>0</v>
      </c>
      <c r="Q30" s="70"/>
      <c r="R30" s="72">
        <v>0</v>
      </c>
      <c r="S30" s="70"/>
      <c r="T30" s="72">
        <v>3189423</v>
      </c>
      <c r="U30" s="70"/>
      <c r="V30" s="72">
        <v>6190</v>
      </c>
      <c r="W30" s="70"/>
      <c r="X30" s="72">
        <v>18148922371</v>
      </c>
      <c r="Y30" s="70"/>
      <c r="Z30" s="72">
        <v>19625060326.198502</v>
      </c>
      <c r="AB30" s="68">
        <v>1.39</v>
      </c>
    </row>
    <row r="31" spans="1:28" ht="21.75" customHeight="1">
      <c r="A31" s="136" t="s">
        <v>28</v>
      </c>
      <c r="B31" s="136"/>
      <c r="C31" s="136"/>
      <c r="E31" s="123">
        <v>2446789</v>
      </c>
      <c r="F31" s="123"/>
      <c r="G31" s="70"/>
      <c r="H31" s="72">
        <v>26748125253</v>
      </c>
      <c r="I31" s="70"/>
      <c r="J31" s="72">
        <v>19117332558.837002</v>
      </c>
      <c r="K31" s="70"/>
      <c r="L31" s="72">
        <v>0</v>
      </c>
      <c r="M31" s="70"/>
      <c r="N31" s="72">
        <v>0</v>
      </c>
      <c r="O31" s="70"/>
      <c r="P31" s="72">
        <v>0</v>
      </c>
      <c r="Q31" s="70"/>
      <c r="R31" s="72">
        <v>0</v>
      </c>
      <c r="S31" s="70"/>
      <c r="T31" s="72">
        <v>2446789</v>
      </c>
      <c r="U31" s="70"/>
      <c r="V31" s="72">
        <v>6980</v>
      </c>
      <c r="W31" s="70"/>
      <c r="X31" s="72">
        <v>26748125253</v>
      </c>
      <c r="Y31" s="70"/>
      <c r="Z31" s="72">
        <v>16976969626.041</v>
      </c>
      <c r="AB31" s="68">
        <v>1.21</v>
      </c>
    </row>
    <row r="32" spans="1:28" ht="21.75" customHeight="1">
      <c r="A32" s="136" t="s">
        <v>50</v>
      </c>
      <c r="B32" s="136"/>
      <c r="C32" s="136"/>
      <c r="E32" s="123">
        <v>2177221</v>
      </c>
      <c r="F32" s="123"/>
      <c r="G32" s="70"/>
      <c r="H32" s="72">
        <v>11881648904</v>
      </c>
      <c r="I32" s="70"/>
      <c r="J32" s="72">
        <v>14414015123.433001</v>
      </c>
      <c r="K32" s="70"/>
      <c r="L32" s="72">
        <v>0</v>
      </c>
      <c r="M32" s="70"/>
      <c r="N32" s="72">
        <v>0</v>
      </c>
      <c r="O32" s="70"/>
      <c r="P32" s="72">
        <v>0</v>
      </c>
      <c r="Q32" s="70"/>
      <c r="R32" s="72">
        <v>0</v>
      </c>
      <c r="S32" s="70"/>
      <c r="T32" s="72">
        <v>2177221</v>
      </c>
      <c r="U32" s="70"/>
      <c r="V32" s="72">
        <v>6560</v>
      </c>
      <c r="W32" s="70"/>
      <c r="X32" s="72">
        <v>11881648904</v>
      </c>
      <c r="Y32" s="70"/>
      <c r="Z32" s="72">
        <v>14197588469.927999</v>
      </c>
      <c r="AB32" s="68">
        <v>1.01</v>
      </c>
    </row>
    <row r="33" spans="1:28" ht="21.75" customHeight="1">
      <c r="A33" s="136" t="s">
        <v>38</v>
      </c>
      <c r="B33" s="136"/>
      <c r="C33" s="136"/>
      <c r="E33" s="123">
        <v>3997338</v>
      </c>
      <c r="F33" s="123"/>
      <c r="G33" s="70"/>
      <c r="H33" s="72">
        <v>23809841752</v>
      </c>
      <c r="I33" s="70"/>
      <c r="J33" s="72">
        <v>15473018648.6766</v>
      </c>
      <c r="K33" s="70"/>
      <c r="L33" s="72">
        <v>0</v>
      </c>
      <c r="M33" s="70"/>
      <c r="N33" s="72">
        <v>0</v>
      </c>
      <c r="O33" s="70"/>
      <c r="P33" s="72">
        <v>0</v>
      </c>
      <c r="Q33" s="70"/>
      <c r="R33" s="72">
        <v>0</v>
      </c>
      <c r="S33" s="70"/>
      <c r="T33" s="72">
        <v>3997338</v>
      </c>
      <c r="U33" s="70"/>
      <c r="V33" s="72">
        <v>3522</v>
      </c>
      <c r="W33" s="70"/>
      <c r="X33" s="72">
        <v>23809841752</v>
      </c>
      <c r="Y33" s="70"/>
      <c r="Z33" s="72">
        <v>13994856620.605801</v>
      </c>
      <c r="AB33" s="68">
        <v>0.99</v>
      </c>
    </row>
    <row r="34" spans="1:28" ht="21.75" customHeight="1">
      <c r="A34" s="136" t="s">
        <v>35</v>
      </c>
      <c r="B34" s="136"/>
      <c r="C34" s="136"/>
      <c r="E34" s="123">
        <v>150000</v>
      </c>
      <c r="F34" s="123"/>
      <c r="G34" s="70"/>
      <c r="H34" s="72">
        <v>11479563930</v>
      </c>
      <c r="I34" s="70"/>
      <c r="J34" s="72">
        <v>13061817000</v>
      </c>
      <c r="K34" s="70"/>
      <c r="L34" s="72">
        <v>0</v>
      </c>
      <c r="M34" s="70"/>
      <c r="N34" s="72">
        <v>0</v>
      </c>
      <c r="O34" s="70"/>
      <c r="P34" s="72">
        <v>0</v>
      </c>
      <c r="Q34" s="70"/>
      <c r="R34" s="72">
        <v>0</v>
      </c>
      <c r="S34" s="70"/>
      <c r="T34" s="72">
        <v>150000</v>
      </c>
      <c r="U34" s="70"/>
      <c r="V34" s="72">
        <v>90200</v>
      </c>
      <c r="W34" s="70"/>
      <c r="X34" s="72">
        <v>11479563930</v>
      </c>
      <c r="Y34" s="70"/>
      <c r="Z34" s="72">
        <v>13449496500</v>
      </c>
      <c r="AB34" s="68">
        <v>0.95</v>
      </c>
    </row>
    <row r="35" spans="1:28" ht="21.75" customHeight="1">
      <c r="A35" s="136" t="s">
        <v>54</v>
      </c>
      <c r="B35" s="136"/>
      <c r="C35" s="136"/>
      <c r="E35" s="123">
        <v>6600000</v>
      </c>
      <c r="F35" s="123"/>
      <c r="G35" s="70"/>
      <c r="H35" s="72">
        <v>10001672946</v>
      </c>
      <c r="I35" s="70"/>
      <c r="J35" s="72">
        <v>12301368750</v>
      </c>
      <c r="K35" s="70"/>
      <c r="L35" s="72">
        <v>0</v>
      </c>
      <c r="M35" s="70"/>
      <c r="N35" s="72">
        <v>0</v>
      </c>
      <c r="O35" s="70"/>
      <c r="P35" s="72">
        <v>0</v>
      </c>
      <c r="Q35" s="70"/>
      <c r="R35" s="72">
        <v>0</v>
      </c>
      <c r="S35" s="70"/>
      <c r="T35" s="72">
        <v>6600000</v>
      </c>
      <c r="U35" s="70"/>
      <c r="V35" s="72">
        <v>1727</v>
      </c>
      <c r="W35" s="70"/>
      <c r="X35" s="72">
        <v>10001672946</v>
      </c>
      <c r="Y35" s="70"/>
      <c r="Z35" s="72">
        <v>11330380710</v>
      </c>
      <c r="AB35" s="68">
        <v>0.8</v>
      </c>
    </row>
    <row r="36" spans="1:28" ht="21.75" customHeight="1">
      <c r="A36" s="136" t="s">
        <v>46</v>
      </c>
      <c r="B36" s="136"/>
      <c r="C36" s="136"/>
      <c r="E36" s="123">
        <v>281880</v>
      </c>
      <c r="F36" s="123"/>
      <c r="G36" s="70"/>
      <c r="H36" s="72">
        <v>7459864303</v>
      </c>
      <c r="I36" s="70"/>
      <c r="J36" s="72">
        <v>10314265583.34</v>
      </c>
      <c r="K36" s="70"/>
      <c r="L36" s="72">
        <v>0</v>
      </c>
      <c r="M36" s="70"/>
      <c r="N36" s="72">
        <v>0</v>
      </c>
      <c r="O36" s="70"/>
      <c r="P36" s="72">
        <v>0</v>
      </c>
      <c r="Q36" s="70"/>
      <c r="R36" s="72">
        <v>0</v>
      </c>
      <c r="S36" s="70"/>
      <c r="T36" s="72">
        <v>281880</v>
      </c>
      <c r="U36" s="70"/>
      <c r="V36" s="72">
        <v>38250</v>
      </c>
      <c r="W36" s="70"/>
      <c r="X36" s="72">
        <v>7459864303</v>
      </c>
      <c r="Y36" s="70"/>
      <c r="Z36" s="72">
        <v>10717757635.5</v>
      </c>
      <c r="AB36" s="68">
        <v>0.76</v>
      </c>
    </row>
    <row r="37" spans="1:28" ht="21.75" customHeight="1">
      <c r="A37" s="136" t="s">
        <v>34</v>
      </c>
      <c r="B37" s="136"/>
      <c r="C37" s="136"/>
      <c r="E37" s="123">
        <v>3609142</v>
      </c>
      <c r="F37" s="123"/>
      <c r="G37" s="70"/>
      <c r="H37" s="72">
        <v>11056843750</v>
      </c>
      <c r="I37" s="70"/>
      <c r="J37" s="72">
        <v>9718991542.2159004</v>
      </c>
      <c r="K37" s="70"/>
      <c r="L37" s="72">
        <v>0</v>
      </c>
      <c r="M37" s="70"/>
      <c r="N37" s="72">
        <v>0</v>
      </c>
      <c r="O37" s="70"/>
      <c r="P37" s="72">
        <v>0</v>
      </c>
      <c r="Q37" s="70"/>
      <c r="R37" s="72">
        <v>0</v>
      </c>
      <c r="S37" s="70"/>
      <c r="T37" s="72">
        <v>3609142</v>
      </c>
      <c r="U37" s="70"/>
      <c r="V37" s="72">
        <v>2798</v>
      </c>
      <c r="W37" s="70"/>
      <c r="X37" s="72">
        <v>11056843750</v>
      </c>
      <c r="Y37" s="70"/>
      <c r="Z37" s="72">
        <v>10038293959.069799</v>
      </c>
      <c r="AB37" s="68">
        <v>0.71</v>
      </c>
    </row>
    <row r="38" spans="1:28" ht="21.75" customHeight="1">
      <c r="A38" s="136" t="s">
        <v>20</v>
      </c>
      <c r="B38" s="136"/>
      <c r="C38" s="136"/>
      <c r="E38" s="123">
        <v>4142584</v>
      </c>
      <c r="F38" s="123"/>
      <c r="G38" s="70"/>
      <c r="H38" s="72">
        <v>7458720615</v>
      </c>
      <c r="I38" s="70"/>
      <c r="J38" s="72">
        <v>8820618109.1784</v>
      </c>
      <c r="K38" s="70"/>
      <c r="L38" s="72">
        <v>0</v>
      </c>
      <c r="M38" s="70"/>
      <c r="N38" s="72">
        <v>0</v>
      </c>
      <c r="O38" s="70"/>
      <c r="P38" s="72">
        <v>0</v>
      </c>
      <c r="Q38" s="70"/>
      <c r="R38" s="72">
        <v>0</v>
      </c>
      <c r="S38" s="70"/>
      <c r="T38" s="72">
        <v>4142584</v>
      </c>
      <c r="U38" s="70"/>
      <c r="V38" s="72">
        <v>2296</v>
      </c>
      <c r="W38" s="70"/>
      <c r="X38" s="72">
        <v>7458720615</v>
      </c>
      <c r="Y38" s="70"/>
      <c r="Z38" s="72">
        <v>9454780195.4591999</v>
      </c>
      <c r="AB38" s="68">
        <v>0.67</v>
      </c>
    </row>
    <row r="39" spans="1:28" ht="21.75" customHeight="1">
      <c r="A39" s="136" t="s">
        <v>47</v>
      </c>
      <c r="B39" s="136"/>
      <c r="C39" s="136"/>
      <c r="E39" s="123">
        <v>6007369</v>
      </c>
      <c r="F39" s="123"/>
      <c r="G39" s="70"/>
      <c r="H39" s="72">
        <v>7432941297</v>
      </c>
      <c r="I39" s="70"/>
      <c r="J39" s="72">
        <v>8563310471.4813004</v>
      </c>
      <c r="K39" s="70"/>
      <c r="L39" s="72">
        <v>0</v>
      </c>
      <c r="M39" s="70"/>
      <c r="N39" s="72">
        <v>0</v>
      </c>
      <c r="O39" s="70"/>
      <c r="P39" s="72">
        <v>0</v>
      </c>
      <c r="Q39" s="70"/>
      <c r="R39" s="72">
        <v>0</v>
      </c>
      <c r="S39" s="70"/>
      <c r="T39" s="72">
        <v>6007369</v>
      </c>
      <c r="U39" s="70"/>
      <c r="V39" s="72">
        <v>1353</v>
      </c>
      <c r="W39" s="70"/>
      <c r="X39" s="72">
        <v>7432941297</v>
      </c>
      <c r="Y39" s="70"/>
      <c r="Z39" s="72">
        <v>8079608833.97085</v>
      </c>
      <c r="AB39" s="68">
        <v>0.56999999999999995</v>
      </c>
    </row>
    <row r="40" spans="1:28" ht="21.75" customHeight="1">
      <c r="A40" s="136" t="s">
        <v>44</v>
      </c>
      <c r="B40" s="136"/>
      <c r="C40" s="136"/>
      <c r="E40" s="123">
        <v>219000</v>
      </c>
      <c r="F40" s="123"/>
      <c r="G40" s="70"/>
      <c r="H40" s="72">
        <v>7439067007</v>
      </c>
      <c r="I40" s="70"/>
      <c r="J40" s="72">
        <v>7634632036.5</v>
      </c>
      <c r="K40" s="70"/>
      <c r="L40" s="72">
        <v>0</v>
      </c>
      <c r="M40" s="70"/>
      <c r="N40" s="72">
        <v>0</v>
      </c>
      <c r="O40" s="70"/>
      <c r="P40" s="72">
        <v>0</v>
      </c>
      <c r="Q40" s="70"/>
      <c r="R40" s="72">
        <v>0</v>
      </c>
      <c r="S40" s="70"/>
      <c r="T40" s="72">
        <v>219000</v>
      </c>
      <c r="U40" s="70"/>
      <c r="V40" s="72">
        <v>35870</v>
      </c>
      <c r="W40" s="70"/>
      <c r="X40" s="72">
        <v>7439067007</v>
      </c>
      <c r="Y40" s="70"/>
      <c r="Z40" s="72">
        <v>7808789596.5</v>
      </c>
      <c r="AB40" s="68">
        <v>0.55000000000000004</v>
      </c>
    </row>
    <row r="41" spans="1:28" ht="21.75" customHeight="1">
      <c r="A41" s="136" t="s">
        <v>64</v>
      </c>
      <c r="B41" s="136"/>
      <c r="C41" s="136"/>
      <c r="E41" s="123">
        <v>2772515</v>
      </c>
      <c r="F41" s="123"/>
      <c r="G41" s="70"/>
      <c r="H41" s="72">
        <v>9994446096</v>
      </c>
      <c r="I41" s="70"/>
      <c r="J41" s="72">
        <v>7658975510.8492498</v>
      </c>
      <c r="K41" s="70"/>
      <c r="L41" s="72">
        <v>0</v>
      </c>
      <c r="M41" s="70"/>
      <c r="N41" s="72">
        <v>0</v>
      </c>
      <c r="O41" s="70"/>
      <c r="P41" s="72">
        <v>0</v>
      </c>
      <c r="Q41" s="70"/>
      <c r="R41" s="72">
        <v>0</v>
      </c>
      <c r="S41" s="70"/>
      <c r="T41" s="72">
        <v>2772515</v>
      </c>
      <c r="U41" s="70"/>
      <c r="V41" s="72">
        <v>2763</v>
      </c>
      <c r="W41" s="70"/>
      <c r="X41" s="72">
        <v>9994446096</v>
      </c>
      <c r="Y41" s="70"/>
      <c r="Z41" s="72">
        <v>7614879214.2772503</v>
      </c>
      <c r="AB41" s="68">
        <v>0.54</v>
      </c>
    </row>
    <row r="42" spans="1:28" ht="21.75" customHeight="1">
      <c r="A42" s="136" t="s">
        <v>30</v>
      </c>
      <c r="B42" s="136"/>
      <c r="C42" s="136"/>
      <c r="E42" s="123">
        <v>3592254</v>
      </c>
      <c r="F42" s="123"/>
      <c r="G42" s="70"/>
      <c r="H42" s="72">
        <v>11194314249</v>
      </c>
      <c r="I42" s="70"/>
      <c r="J42" s="72">
        <v>7955920837.6236</v>
      </c>
      <c r="K42" s="70"/>
      <c r="L42" s="72">
        <v>0</v>
      </c>
      <c r="M42" s="70"/>
      <c r="N42" s="72">
        <v>0</v>
      </c>
      <c r="O42" s="70"/>
      <c r="P42" s="72">
        <v>0</v>
      </c>
      <c r="Q42" s="70"/>
      <c r="R42" s="72">
        <v>0</v>
      </c>
      <c r="S42" s="70"/>
      <c r="T42" s="72">
        <v>3592254</v>
      </c>
      <c r="U42" s="70"/>
      <c r="V42" s="72">
        <v>2059</v>
      </c>
      <c r="W42" s="70"/>
      <c r="X42" s="72">
        <v>11194314249</v>
      </c>
      <c r="Y42" s="70"/>
      <c r="Z42" s="72">
        <v>7352442102.6332998</v>
      </c>
      <c r="AB42" s="68">
        <v>0.52</v>
      </c>
    </row>
    <row r="43" spans="1:28" ht="21.75" customHeight="1">
      <c r="A43" s="136" t="s">
        <v>55</v>
      </c>
      <c r="B43" s="136"/>
      <c r="C43" s="136"/>
      <c r="E43" s="123">
        <v>2100000</v>
      </c>
      <c r="F43" s="123"/>
      <c r="G43" s="70"/>
      <c r="H43" s="72">
        <v>7881796400</v>
      </c>
      <c r="I43" s="70"/>
      <c r="J43" s="72">
        <v>7068291930</v>
      </c>
      <c r="K43" s="70"/>
      <c r="L43" s="72">
        <v>0</v>
      </c>
      <c r="M43" s="70"/>
      <c r="N43" s="72">
        <v>0</v>
      </c>
      <c r="O43" s="70"/>
      <c r="P43" s="72">
        <v>0</v>
      </c>
      <c r="Q43" s="70"/>
      <c r="R43" s="72">
        <v>0</v>
      </c>
      <c r="S43" s="70"/>
      <c r="T43" s="72">
        <v>2100000</v>
      </c>
      <c r="U43" s="70"/>
      <c r="V43" s="72">
        <v>3436</v>
      </c>
      <c r="W43" s="70"/>
      <c r="X43" s="72">
        <v>7881796400</v>
      </c>
      <c r="Y43" s="70"/>
      <c r="Z43" s="72">
        <v>7172667180</v>
      </c>
      <c r="AB43" s="68">
        <v>0.51</v>
      </c>
    </row>
    <row r="44" spans="1:28" ht="21.75" customHeight="1">
      <c r="A44" s="136" t="s">
        <v>51</v>
      </c>
      <c r="B44" s="136"/>
      <c r="C44" s="136"/>
      <c r="E44" s="123">
        <v>1479342</v>
      </c>
      <c r="F44" s="123"/>
      <c r="G44" s="70"/>
      <c r="H44" s="72">
        <v>10265972104</v>
      </c>
      <c r="I44" s="70"/>
      <c r="J44" s="72">
        <v>7676218356.8219995</v>
      </c>
      <c r="K44" s="70"/>
      <c r="L44" s="72">
        <v>0</v>
      </c>
      <c r="M44" s="70"/>
      <c r="N44" s="72">
        <v>0</v>
      </c>
      <c r="O44" s="70"/>
      <c r="P44" s="72">
        <v>0</v>
      </c>
      <c r="Q44" s="70"/>
      <c r="R44" s="72">
        <v>0</v>
      </c>
      <c r="S44" s="70"/>
      <c r="T44" s="72">
        <v>1479342</v>
      </c>
      <c r="U44" s="70"/>
      <c r="V44" s="72">
        <v>4660</v>
      </c>
      <c r="W44" s="70"/>
      <c r="X44" s="72">
        <v>10265972104</v>
      </c>
      <c r="Y44" s="70"/>
      <c r="Z44" s="72">
        <v>6852716004.3660002</v>
      </c>
      <c r="AB44" s="68">
        <v>0.49</v>
      </c>
    </row>
    <row r="45" spans="1:28" ht="21.75" customHeight="1">
      <c r="A45" s="136" t="s">
        <v>32</v>
      </c>
      <c r="B45" s="136"/>
      <c r="C45" s="136"/>
      <c r="E45" s="123">
        <v>84800</v>
      </c>
      <c r="F45" s="123"/>
      <c r="G45" s="70"/>
      <c r="H45" s="72">
        <v>7427022071</v>
      </c>
      <c r="I45" s="70"/>
      <c r="J45" s="72">
        <v>6410668212</v>
      </c>
      <c r="K45" s="70"/>
      <c r="L45" s="72">
        <v>0</v>
      </c>
      <c r="M45" s="70"/>
      <c r="N45" s="72">
        <v>0</v>
      </c>
      <c r="O45" s="70"/>
      <c r="P45" s="72">
        <v>0</v>
      </c>
      <c r="Q45" s="70"/>
      <c r="R45" s="72">
        <v>0</v>
      </c>
      <c r="S45" s="70"/>
      <c r="T45" s="72">
        <v>84800</v>
      </c>
      <c r="U45" s="70"/>
      <c r="V45" s="72">
        <v>77550</v>
      </c>
      <c r="W45" s="70"/>
      <c r="X45" s="72">
        <v>7427022071</v>
      </c>
      <c r="Y45" s="70"/>
      <c r="Z45" s="72">
        <v>6537111372</v>
      </c>
      <c r="AB45" s="68">
        <v>0.46</v>
      </c>
    </row>
    <row r="46" spans="1:28" ht="21.75" customHeight="1">
      <c r="A46" s="136" t="s">
        <v>53</v>
      </c>
      <c r="B46" s="136"/>
      <c r="C46" s="136"/>
      <c r="E46" s="123">
        <v>530000</v>
      </c>
      <c r="F46" s="123"/>
      <c r="G46" s="70"/>
      <c r="H46" s="72">
        <v>7437828199</v>
      </c>
      <c r="I46" s="70"/>
      <c r="J46" s="72">
        <v>8181926145</v>
      </c>
      <c r="K46" s="70"/>
      <c r="L46" s="72">
        <v>0</v>
      </c>
      <c r="M46" s="70"/>
      <c r="N46" s="72">
        <v>0</v>
      </c>
      <c r="O46" s="70"/>
      <c r="P46" s="72">
        <v>-130000</v>
      </c>
      <c r="Q46" s="70"/>
      <c r="R46" s="72">
        <v>-1824372956</v>
      </c>
      <c r="S46" s="70"/>
      <c r="T46" s="72">
        <v>400000</v>
      </c>
      <c r="U46" s="70"/>
      <c r="V46" s="72">
        <v>15400</v>
      </c>
      <c r="W46" s="70"/>
      <c r="X46" s="72">
        <v>5613455243</v>
      </c>
      <c r="Y46" s="70"/>
      <c r="Z46" s="72">
        <v>6123348000</v>
      </c>
      <c r="AB46" s="68">
        <v>0.43</v>
      </c>
    </row>
    <row r="47" spans="1:28" ht="21.75" customHeight="1">
      <c r="A47" s="136" t="s">
        <v>31</v>
      </c>
      <c r="B47" s="136"/>
      <c r="C47" s="136"/>
      <c r="E47" s="123">
        <v>2560000</v>
      </c>
      <c r="F47" s="123"/>
      <c r="G47" s="70"/>
      <c r="H47" s="72">
        <v>7440011312</v>
      </c>
      <c r="I47" s="70"/>
      <c r="J47" s="72">
        <v>5807160576</v>
      </c>
      <c r="K47" s="70"/>
      <c r="L47" s="72">
        <v>0</v>
      </c>
      <c r="M47" s="70"/>
      <c r="N47" s="72">
        <v>0</v>
      </c>
      <c r="O47" s="70"/>
      <c r="P47" s="72">
        <v>0</v>
      </c>
      <c r="Q47" s="70"/>
      <c r="R47" s="72">
        <v>0</v>
      </c>
      <c r="S47" s="70"/>
      <c r="T47" s="72">
        <v>2560000</v>
      </c>
      <c r="U47" s="70"/>
      <c r="V47" s="72">
        <v>2335</v>
      </c>
      <c r="W47" s="70"/>
      <c r="X47" s="72">
        <v>7440011312</v>
      </c>
      <c r="Y47" s="70"/>
      <c r="Z47" s="72">
        <v>5942033280</v>
      </c>
      <c r="AB47" s="68">
        <v>0.42</v>
      </c>
    </row>
    <row r="48" spans="1:28" ht="21.75" customHeight="1">
      <c r="A48" s="136" t="s">
        <v>56</v>
      </c>
      <c r="B48" s="136"/>
      <c r="C48" s="136"/>
      <c r="E48" s="123">
        <v>837800</v>
      </c>
      <c r="F48" s="123"/>
      <c r="G48" s="70"/>
      <c r="H48" s="72">
        <v>7865093700</v>
      </c>
      <c r="I48" s="70"/>
      <c r="J48" s="72">
        <v>6337722834.8999996</v>
      </c>
      <c r="K48" s="70"/>
      <c r="L48" s="72">
        <v>0</v>
      </c>
      <c r="M48" s="70"/>
      <c r="N48" s="72">
        <v>0</v>
      </c>
      <c r="O48" s="70"/>
      <c r="P48" s="72">
        <v>0</v>
      </c>
      <c r="Q48" s="70"/>
      <c r="R48" s="72">
        <v>0</v>
      </c>
      <c r="S48" s="70"/>
      <c r="T48" s="72">
        <v>837800</v>
      </c>
      <c r="U48" s="70"/>
      <c r="V48" s="72">
        <v>7000</v>
      </c>
      <c r="W48" s="70"/>
      <c r="X48" s="72">
        <v>7865093700</v>
      </c>
      <c r="Y48" s="70"/>
      <c r="Z48" s="72">
        <v>5829705630</v>
      </c>
      <c r="AB48" s="68">
        <v>0.41</v>
      </c>
    </row>
    <row r="49" spans="1:28" ht="21.75" customHeight="1">
      <c r="A49" s="136" t="s">
        <v>60</v>
      </c>
      <c r="B49" s="136"/>
      <c r="C49" s="136"/>
      <c r="E49" s="123">
        <v>197000</v>
      </c>
      <c r="F49" s="123"/>
      <c r="G49" s="70"/>
      <c r="H49" s="72">
        <v>7446816999</v>
      </c>
      <c r="I49" s="70"/>
      <c r="J49" s="72">
        <v>5882668614</v>
      </c>
      <c r="K49" s="70"/>
      <c r="L49" s="72">
        <v>0</v>
      </c>
      <c r="M49" s="70"/>
      <c r="N49" s="72">
        <v>0</v>
      </c>
      <c r="O49" s="70"/>
      <c r="P49" s="72">
        <v>0</v>
      </c>
      <c r="Q49" s="70"/>
      <c r="R49" s="72">
        <v>0</v>
      </c>
      <c r="S49" s="70"/>
      <c r="T49" s="72">
        <v>197000</v>
      </c>
      <c r="U49" s="70"/>
      <c r="V49" s="72">
        <v>28440</v>
      </c>
      <c r="W49" s="70"/>
      <c r="X49" s="72">
        <v>7446816999</v>
      </c>
      <c r="Y49" s="70"/>
      <c r="Z49" s="72">
        <v>5569344054</v>
      </c>
      <c r="AB49" s="68">
        <v>0.4</v>
      </c>
    </row>
    <row r="50" spans="1:28" ht="21.75" customHeight="1">
      <c r="A50" s="136" t="s">
        <v>39</v>
      </c>
      <c r="B50" s="136"/>
      <c r="C50" s="136"/>
      <c r="E50" s="123">
        <v>418800</v>
      </c>
      <c r="F50" s="123"/>
      <c r="G50" s="70"/>
      <c r="H50" s="72">
        <v>7436212332</v>
      </c>
      <c r="I50" s="70"/>
      <c r="J50" s="72">
        <v>5636812215.6000004</v>
      </c>
      <c r="K50" s="70"/>
      <c r="L50" s="72">
        <v>0</v>
      </c>
      <c r="M50" s="70"/>
      <c r="N50" s="72">
        <v>0</v>
      </c>
      <c r="O50" s="70"/>
      <c r="P50" s="72">
        <v>0</v>
      </c>
      <c r="Q50" s="70"/>
      <c r="R50" s="72">
        <v>0</v>
      </c>
      <c r="S50" s="70"/>
      <c r="T50" s="72">
        <v>418800</v>
      </c>
      <c r="U50" s="70"/>
      <c r="V50" s="72">
        <v>12980</v>
      </c>
      <c r="W50" s="70"/>
      <c r="X50" s="72">
        <v>7436212332</v>
      </c>
      <c r="Y50" s="70"/>
      <c r="Z50" s="72">
        <f>5403679657.2-14</f>
        <v>5403679643.1999998</v>
      </c>
      <c r="AB50" s="68">
        <v>0.38</v>
      </c>
    </row>
    <row r="51" spans="1:28" ht="21.75" customHeight="1">
      <c r="A51" s="136" t="s">
        <v>62</v>
      </c>
      <c r="B51" s="136"/>
      <c r="C51" s="136"/>
      <c r="E51" s="123">
        <v>307999</v>
      </c>
      <c r="F51" s="123"/>
      <c r="G51" s="70"/>
      <c r="H51" s="72">
        <v>8047274192</v>
      </c>
      <c r="I51" s="70"/>
      <c r="J51" s="72">
        <v>5847778353.6450005</v>
      </c>
      <c r="K51" s="70"/>
      <c r="L51" s="72">
        <v>0</v>
      </c>
      <c r="M51" s="70"/>
      <c r="N51" s="72">
        <v>0</v>
      </c>
      <c r="O51" s="70"/>
      <c r="P51" s="72">
        <v>0</v>
      </c>
      <c r="Q51" s="70"/>
      <c r="R51" s="72">
        <v>0</v>
      </c>
      <c r="S51" s="70"/>
      <c r="T51" s="72">
        <v>307999</v>
      </c>
      <c r="U51" s="70"/>
      <c r="V51" s="72">
        <v>17260</v>
      </c>
      <c r="W51" s="70"/>
      <c r="X51" s="72">
        <v>8047274192</v>
      </c>
      <c r="Y51" s="70"/>
      <c r="Z51" s="72">
        <v>5284432166.6969995</v>
      </c>
      <c r="AB51" s="68">
        <v>0.38</v>
      </c>
    </row>
    <row r="52" spans="1:28" ht="21.75" customHeight="1">
      <c r="A52" s="136" t="s">
        <v>25</v>
      </c>
      <c r="B52" s="136"/>
      <c r="C52" s="136"/>
      <c r="E52" s="123">
        <v>1247504</v>
      </c>
      <c r="F52" s="123"/>
      <c r="G52" s="70"/>
      <c r="H52" s="72">
        <v>7480949921</v>
      </c>
      <c r="I52" s="70"/>
      <c r="J52" s="72">
        <v>5684532913.9007998</v>
      </c>
      <c r="K52" s="70"/>
      <c r="L52" s="72">
        <v>0</v>
      </c>
      <c r="M52" s="70"/>
      <c r="N52" s="72">
        <v>0</v>
      </c>
      <c r="O52" s="70"/>
      <c r="P52" s="72">
        <v>0</v>
      </c>
      <c r="Q52" s="70"/>
      <c r="R52" s="72">
        <v>0</v>
      </c>
      <c r="S52" s="70"/>
      <c r="T52" s="72">
        <v>1247504</v>
      </c>
      <c r="U52" s="70"/>
      <c r="V52" s="72">
        <v>4212</v>
      </c>
      <c r="W52" s="70"/>
      <c r="X52" s="72">
        <v>7480949921</v>
      </c>
      <c r="Y52" s="70"/>
      <c r="Z52" s="72">
        <v>5223222651.2544003</v>
      </c>
      <c r="AB52" s="68">
        <v>0.37</v>
      </c>
    </row>
    <row r="53" spans="1:28" ht="21.75" customHeight="1">
      <c r="A53" s="136" t="s">
        <v>52</v>
      </c>
      <c r="B53" s="136"/>
      <c r="C53" s="136"/>
      <c r="E53" s="123">
        <v>2150000</v>
      </c>
      <c r="F53" s="123"/>
      <c r="G53" s="70"/>
      <c r="H53" s="72">
        <v>7445265579</v>
      </c>
      <c r="I53" s="70"/>
      <c r="J53" s="72">
        <v>5573837160</v>
      </c>
      <c r="K53" s="70"/>
      <c r="L53" s="72">
        <v>0</v>
      </c>
      <c r="M53" s="70"/>
      <c r="N53" s="72">
        <v>0</v>
      </c>
      <c r="O53" s="70"/>
      <c r="P53" s="72">
        <v>0</v>
      </c>
      <c r="Q53" s="70"/>
      <c r="R53" s="72">
        <v>0</v>
      </c>
      <c r="S53" s="70"/>
      <c r="T53" s="72">
        <v>2150000</v>
      </c>
      <c r="U53" s="70"/>
      <c r="V53" s="72">
        <v>2390</v>
      </c>
      <c r="W53" s="70"/>
      <c r="X53" s="72">
        <v>7445265579</v>
      </c>
      <c r="Y53" s="70"/>
      <c r="Z53" s="72">
        <v>5107925925</v>
      </c>
      <c r="AB53" s="68">
        <v>0.36</v>
      </c>
    </row>
    <row r="54" spans="1:28" ht="21.75" customHeight="1">
      <c r="A54" s="136" t="s">
        <v>26</v>
      </c>
      <c r="B54" s="136"/>
      <c r="C54" s="136"/>
      <c r="E54" s="123">
        <v>1562500</v>
      </c>
      <c r="F54" s="123"/>
      <c r="G54" s="70"/>
      <c r="H54" s="72">
        <v>3288921132</v>
      </c>
      <c r="I54" s="70"/>
      <c r="J54" s="72">
        <v>3931157109.375</v>
      </c>
      <c r="K54" s="70"/>
      <c r="L54" s="72">
        <v>0</v>
      </c>
      <c r="M54" s="70"/>
      <c r="N54" s="72">
        <v>0</v>
      </c>
      <c r="O54" s="70"/>
      <c r="P54" s="72">
        <v>0</v>
      </c>
      <c r="Q54" s="70"/>
      <c r="R54" s="72">
        <v>0</v>
      </c>
      <c r="S54" s="70"/>
      <c r="T54" s="72">
        <v>1562500</v>
      </c>
      <c r="U54" s="70"/>
      <c r="V54" s="72">
        <v>2267</v>
      </c>
      <c r="W54" s="70"/>
      <c r="X54" s="72">
        <v>3288921132</v>
      </c>
      <c r="Y54" s="70"/>
      <c r="Z54" s="72">
        <v>3521111484.375</v>
      </c>
      <c r="AB54" s="68">
        <v>0.25</v>
      </c>
    </row>
    <row r="55" spans="1:28" ht="21.75" customHeight="1">
      <c r="A55" s="136" t="s">
        <v>22</v>
      </c>
      <c r="B55" s="136"/>
      <c r="C55" s="136"/>
      <c r="E55" s="123">
        <v>3909674</v>
      </c>
      <c r="F55" s="123"/>
      <c r="G55" s="70"/>
      <c r="H55" s="72">
        <v>7435566098</v>
      </c>
      <c r="I55" s="70"/>
      <c r="J55" s="72">
        <v>6595240213.1709003</v>
      </c>
      <c r="K55" s="70"/>
      <c r="L55" s="72">
        <v>0</v>
      </c>
      <c r="M55" s="70"/>
      <c r="N55" s="72">
        <v>0</v>
      </c>
      <c r="O55" s="70"/>
      <c r="P55" s="72">
        <v>-2100000</v>
      </c>
      <c r="Q55" s="70"/>
      <c r="R55" s="72">
        <v>-3993859543</v>
      </c>
      <c r="S55" s="70"/>
      <c r="T55" s="72">
        <v>1809674</v>
      </c>
      <c r="U55" s="70"/>
      <c r="V55" s="72">
        <v>1888</v>
      </c>
      <c r="W55" s="70"/>
      <c r="X55" s="72">
        <v>3441706555</v>
      </c>
      <c r="Y55" s="70"/>
      <c r="Z55" s="72">
        <v>3396335358.1536002</v>
      </c>
      <c r="AB55" s="68">
        <v>0.24</v>
      </c>
    </row>
    <row r="56" spans="1:28" ht="21.75" customHeight="1">
      <c r="A56" s="136" t="s">
        <v>63</v>
      </c>
      <c r="B56" s="136"/>
      <c r="C56" s="136"/>
      <c r="E56" s="123">
        <v>125000</v>
      </c>
      <c r="F56" s="123"/>
      <c r="G56" s="70"/>
      <c r="H56" s="72">
        <v>2252668564</v>
      </c>
      <c r="I56" s="70"/>
      <c r="J56" s="72">
        <v>2814404062.5</v>
      </c>
      <c r="K56" s="70"/>
      <c r="L56" s="72">
        <v>0</v>
      </c>
      <c r="M56" s="70"/>
      <c r="N56" s="72">
        <v>0</v>
      </c>
      <c r="O56" s="70"/>
      <c r="P56" s="72">
        <v>0</v>
      </c>
      <c r="Q56" s="70"/>
      <c r="R56" s="72">
        <v>0</v>
      </c>
      <c r="S56" s="70"/>
      <c r="T56" s="72">
        <v>125000</v>
      </c>
      <c r="U56" s="70"/>
      <c r="V56" s="72">
        <v>22050</v>
      </c>
      <c r="W56" s="70"/>
      <c r="X56" s="72">
        <v>2252668564</v>
      </c>
      <c r="Y56" s="70"/>
      <c r="Z56" s="72">
        <v>2739850312.5</v>
      </c>
      <c r="AB56" s="68">
        <v>0.19</v>
      </c>
    </row>
    <row r="57" spans="1:28" ht="21.75" customHeight="1">
      <c r="A57" s="136" t="s">
        <v>59</v>
      </c>
      <c r="B57" s="136"/>
      <c r="C57" s="136"/>
      <c r="D57" s="11"/>
      <c r="E57" s="127">
        <v>1473646</v>
      </c>
      <c r="F57" s="127"/>
      <c r="G57" s="70"/>
      <c r="H57" s="77">
        <v>6567601170</v>
      </c>
      <c r="I57" s="70"/>
      <c r="J57" s="77">
        <v>4341897817.8732004</v>
      </c>
      <c r="K57" s="70"/>
      <c r="L57" s="77">
        <v>0</v>
      </c>
      <c r="M57" s="70"/>
      <c r="N57" s="77">
        <v>0</v>
      </c>
      <c r="O57" s="70"/>
      <c r="P57" s="77">
        <v>-1473646</v>
      </c>
      <c r="Q57" s="70"/>
      <c r="R57" s="77">
        <v>-6567601170</v>
      </c>
      <c r="S57" s="70"/>
      <c r="T57" s="77">
        <v>0</v>
      </c>
      <c r="U57" s="70"/>
      <c r="V57" s="77">
        <v>0</v>
      </c>
      <c r="W57" s="70"/>
      <c r="X57" s="77">
        <v>0</v>
      </c>
      <c r="Y57" s="70"/>
      <c r="Z57" s="77">
        <v>0</v>
      </c>
      <c r="AB57" s="69">
        <v>0</v>
      </c>
    </row>
    <row r="58" spans="1:28" ht="21.75" customHeight="1" thickBot="1">
      <c r="A58" s="125" t="s">
        <v>68</v>
      </c>
      <c r="B58" s="125"/>
      <c r="C58" s="125"/>
      <c r="D58" s="66"/>
      <c r="E58" s="126">
        <v>478823840</v>
      </c>
      <c r="F58" s="126"/>
      <c r="G58" s="70"/>
      <c r="H58" s="78">
        <f>SUM(H9:H57)</f>
        <v>1298354807792</v>
      </c>
      <c r="I58" s="70"/>
      <c r="J58" s="78">
        <f>SUM(J9:J57)</f>
        <v>1268187452586.6523</v>
      </c>
      <c r="K58" s="70"/>
      <c r="L58" s="78">
        <f>SUM(L9:L57)</f>
        <v>1827000</v>
      </c>
      <c r="M58" s="70"/>
      <c r="N58" s="78">
        <f>SUM(N9:N57)</f>
        <v>47471094338</v>
      </c>
      <c r="O58" s="70"/>
      <c r="P58" s="78">
        <f>SUM(P9:P57)</f>
        <v>-31010671</v>
      </c>
      <c r="Q58" s="70"/>
      <c r="R58" s="78">
        <f>SUM(R9:R57)</f>
        <v>-65472867736</v>
      </c>
      <c r="S58" s="70"/>
      <c r="T58" s="78">
        <f>SUM(T9:T57)</f>
        <v>449640169</v>
      </c>
      <c r="U58" s="70"/>
      <c r="V58" s="79"/>
      <c r="W58" s="70"/>
      <c r="X58" s="78">
        <f>SUM(X9:X57)</f>
        <v>1280353034394</v>
      </c>
      <c r="Y58" s="70"/>
      <c r="Z58" s="78">
        <f>SUM(Z9:Z57)</f>
        <v>1194995906529.0269</v>
      </c>
      <c r="AB58" s="16">
        <v>86.96</v>
      </c>
    </row>
    <row r="59" spans="1:28" ht="13.5" thickTop="1">
      <c r="D59" s="64"/>
    </row>
    <row r="60" spans="1:28">
      <c r="D60" s="64"/>
    </row>
    <row r="62" spans="1:28">
      <c r="V62" s="64"/>
    </row>
  </sheetData>
  <mergeCells count="114">
    <mergeCell ref="A48:C48"/>
    <mergeCell ref="A49:C49"/>
    <mergeCell ref="A50:C50"/>
    <mergeCell ref="A51:C51"/>
    <mergeCell ref="A57:C57"/>
    <mergeCell ref="A52:C52"/>
    <mergeCell ref="A53:C53"/>
    <mergeCell ref="A54:C54"/>
    <mergeCell ref="A55:C55"/>
    <mergeCell ref="A56:C56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E56:F56"/>
    <mergeCell ref="E55:F55"/>
    <mergeCell ref="E54:F54"/>
    <mergeCell ref="E53:F53"/>
    <mergeCell ref="E52:F52"/>
    <mergeCell ref="E57:F57"/>
    <mergeCell ref="E51:F51"/>
    <mergeCell ref="E50:F50"/>
    <mergeCell ref="E49:F49"/>
    <mergeCell ref="E37:F37"/>
    <mergeCell ref="E36:F36"/>
    <mergeCell ref="E35:F35"/>
    <mergeCell ref="E34:F34"/>
    <mergeCell ref="E33:F33"/>
    <mergeCell ref="E32:F32"/>
    <mergeCell ref="E31:F31"/>
    <mergeCell ref="E48:F48"/>
    <mergeCell ref="E47:F47"/>
    <mergeCell ref="E46:F46"/>
    <mergeCell ref="E45:F45"/>
    <mergeCell ref="E44:F44"/>
    <mergeCell ref="E43:F43"/>
    <mergeCell ref="E42:F42"/>
    <mergeCell ref="E41:F41"/>
    <mergeCell ref="E40:F40"/>
    <mergeCell ref="E12:F12"/>
    <mergeCell ref="E7:F7"/>
    <mergeCell ref="A58:C58"/>
    <mergeCell ref="E58:F58"/>
    <mergeCell ref="E21:F21"/>
    <mergeCell ref="E20:F20"/>
    <mergeCell ref="E19:F19"/>
    <mergeCell ref="E18:F18"/>
    <mergeCell ref="E17:F17"/>
    <mergeCell ref="E16:F16"/>
    <mergeCell ref="E15:F15"/>
    <mergeCell ref="E14:F14"/>
    <mergeCell ref="E13:F13"/>
    <mergeCell ref="E30:F30"/>
    <mergeCell ref="E29:F29"/>
    <mergeCell ref="E28:F28"/>
    <mergeCell ref="E27:F27"/>
    <mergeCell ref="E26:F26"/>
    <mergeCell ref="E25:F25"/>
    <mergeCell ref="E24:F24"/>
    <mergeCell ref="E23:F23"/>
    <mergeCell ref="E22:F22"/>
    <mergeCell ref="E39:F39"/>
    <mergeCell ref="E38:F38"/>
  </mergeCells>
  <pageMargins left="0.39" right="0.39" top="0.39" bottom="0.39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65C2-08DA-47D0-815E-E58E4379CDDE}">
  <dimension ref="A1:AX23"/>
  <sheetViews>
    <sheetView rightToLeft="1" zoomScaleNormal="100" zoomScaleSheetLayoutView="100" workbookViewId="0">
      <selection activeCell="A11" sqref="A11:B11"/>
    </sheetView>
  </sheetViews>
  <sheetFormatPr defaultRowHeight="18"/>
  <cols>
    <col min="1" max="1" width="6.42578125" style="119" bestFit="1" customWidth="1"/>
    <col min="2" max="2" width="43" style="28" customWidth="1"/>
    <col min="3" max="3" width="1.42578125" style="28" hidden="1" customWidth="1"/>
    <col min="4" max="4" width="12.85546875" style="28" hidden="1" customWidth="1"/>
    <col min="5" max="5" width="1.42578125" style="28" hidden="1" customWidth="1"/>
    <col min="6" max="6" width="8.5703125" style="28" hidden="1" customWidth="1"/>
    <col min="7" max="7" width="1.42578125" style="28" hidden="1" customWidth="1"/>
    <col min="8" max="8" width="11.42578125" style="28" hidden="1" customWidth="1"/>
    <col min="9" max="9" width="1.42578125" style="28" hidden="1" customWidth="1"/>
    <col min="10" max="10" width="11.42578125" style="28" hidden="1" customWidth="1"/>
    <col min="11" max="11" width="1.42578125" style="28" hidden="1" customWidth="1"/>
    <col min="12" max="12" width="11.42578125" style="28" hidden="1" customWidth="1"/>
    <col min="13" max="13" width="1.42578125" style="28" hidden="1" customWidth="1"/>
    <col min="14" max="14" width="7.140625" style="28" hidden="1" customWidth="1"/>
    <col min="15" max="15" width="1.42578125" style="28" hidden="1" customWidth="1"/>
    <col min="16" max="16" width="12.28515625" style="28" hidden="1" customWidth="1"/>
    <col min="17" max="17" width="1.42578125" style="28" customWidth="1"/>
    <col min="18" max="18" width="4.5703125" style="28" bestFit="1" customWidth="1"/>
    <col min="19" max="19" width="1.42578125" style="28" customWidth="1"/>
    <col min="20" max="20" width="11.28515625" style="28" bestFit="1" customWidth="1"/>
    <col min="21" max="21" width="1.42578125" style="28" customWidth="1"/>
    <col min="22" max="22" width="14.42578125" style="28" bestFit="1" customWidth="1"/>
    <col min="23" max="23" width="1.42578125" style="28" customWidth="1"/>
    <col min="24" max="24" width="6.7109375" style="28" bestFit="1" customWidth="1"/>
    <col min="25" max="25" width="15.7109375" style="51" bestFit="1" customWidth="1"/>
    <col min="26" max="26" width="1.42578125" style="28" customWidth="1"/>
    <col min="27" max="27" width="5.5703125" style="28" bestFit="1" customWidth="1"/>
    <col min="28" max="28" width="8.85546875" style="28" bestFit="1" customWidth="1"/>
    <col min="29" max="29" width="1.42578125" style="28" customWidth="1"/>
    <col min="30" max="30" width="6.7109375" style="28" bestFit="1" customWidth="1"/>
    <col min="31" max="31" width="1.42578125" style="28" customWidth="1"/>
    <col min="32" max="32" width="14.28515625" style="28" bestFit="1" customWidth="1"/>
    <col min="33" max="33" width="1.42578125" style="28" customWidth="1"/>
    <col min="34" max="34" width="15.7109375" style="28" bestFit="1" customWidth="1"/>
    <col min="35" max="35" width="1.42578125" style="28" customWidth="1"/>
    <col min="36" max="36" width="15.7109375" style="28" bestFit="1" customWidth="1"/>
    <col min="37" max="37" width="1.42578125" style="28" customWidth="1"/>
    <col min="38" max="38" width="16.7109375" style="53" bestFit="1" customWidth="1"/>
    <col min="39" max="39" width="18" style="28" bestFit="1" customWidth="1"/>
    <col min="40" max="16384" width="9.140625" style="28"/>
  </cols>
  <sheetData>
    <row r="1" spans="1:50" ht="25.5"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</row>
    <row r="2" spans="1:50" ht="25.5">
      <c r="B2" s="128" t="s">
        <v>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</row>
    <row r="3" spans="1:50" ht="25.5">
      <c r="B3" s="128" t="s">
        <v>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</row>
    <row r="5" spans="1:50" customFormat="1" ht="14.45" customHeight="1">
      <c r="A5" s="161" t="s">
        <v>71</v>
      </c>
      <c r="B5" s="161" t="s">
        <v>250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</row>
    <row r="7" spans="1:50" ht="21">
      <c r="F7" s="137" t="s">
        <v>214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R7" s="137" t="s">
        <v>239</v>
      </c>
      <c r="S7" s="138"/>
      <c r="T7" s="138"/>
      <c r="U7" s="138"/>
      <c r="V7" s="138"/>
      <c r="X7" s="137" t="s">
        <v>215</v>
      </c>
      <c r="Y7" s="138"/>
      <c r="Z7" s="138"/>
      <c r="AA7" s="138"/>
      <c r="AB7" s="138"/>
      <c r="AD7" s="137" t="s">
        <v>238</v>
      </c>
      <c r="AE7" s="138"/>
      <c r="AF7" s="138"/>
      <c r="AG7" s="138"/>
      <c r="AH7" s="138"/>
      <c r="AI7" s="138"/>
      <c r="AJ7" s="138"/>
      <c r="AK7" s="138"/>
      <c r="AL7" s="138"/>
      <c r="AM7" s="29"/>
    </row>
    <row r="8" spans="1:50" ht="18.75">
      <c r="A8" s="139" t="s">
        <v>216</v>
      </c>
      <c r="B8" s="139"/>
      <c r="D8" s="142" t="s">
        <v>217</v>
      </c>
      <c r="F8" s="143" t="s">
        <v>218</v>
      </c>
      <c r="H8" s="143" t="s">
        <v>219</v>
      </c>
      <c r="J8" s="145" t="s">
        <v>220</v>
      </c>
      <c r="L8" s="145" t="s">
        <v>221</v>
      </c>
      <c r="N8" s="145" t="s">
        <v>222</v>
      </c>
      <c r="P8" s="145" t="s">
        <v>223</v>
      </c>
      <c r="R8" s="139" t="s">
        <v>224</v>
      </c>
      <c r="T8" s="139" t="s">
        <v>225</v>
      </c>
      <c r="V8" s="139" t="s">
        <v>226</v>
      </c>
      <c r="X8" s="139" t="s">
        <v>227</v>
      </c>
      <c r="Y8" s="140"/>
      <c r="AA8" s="139" t="s">
        <v>228</v>
      </c>
      <c r="AB8" s="140"/>
      <c r="AD8" s="139" t="s">
        <v>224</v>
      </c>
      <c r="AF8" s="143" t="s">
        <v>229</v>
      </c>
      <c r="AH8" s="139" t="s">
        <v>225</v>
      </c>
      <c r="AJ8" s="139" t="s">
        <v>226</v>
      </c>
      <c r="AL8" s="146" t="s">
        <v>230</v>
      </c>
    </row>
    <row r="9" spans="1:50" ht="18.75">
      <c r="A9" s="139"/>
      <c r="B9" s="139"/>
      <c r="D9" s="142"/>
      <c r="F9" s="141"/>
      <c r="H9" s="141"/>
      <c r="J9" s="145"/>
      <c r="L9" s="145"/>
      <c r="N9" s="148"/>
      <c r="P9" s="148"/>
      <c r="R9" s="141"/>
      <c r="T9" s="141"/>
      <c r="V9" s="141"/>
      <c r="X9" s="30" t="s">
        <v>224</v>
      </c>
      <c r="Y9" s="31" t="s">
        <v>225</v>
      </c>
      <c r="AA9" s="30" t="s">
        <v>224</v>
      </c>
      <c r="AB9" s="30" t="s">
        <v>231</v>
      </c>
      <c r="AD9" s="141"/>
      <c r="AF9" s="141"/>
      <c r="AH9" s="141"/>
      <c r="AJ9" s="141"/>
      <c r="AL9" s="147"/>
      <c r="AM9" s="32"/>
    </row>
    <row r="10" spans="1:50" ht="18.75">
      <c r="A10" s="162" t="s">
        <v>234</v>
      </c>
      <c r="B10" s="162"/>
      <c r="C10" s="41"/>
      <c r="D10" s="42" t="s">
        <v>235</v>
      </c>
      <c r="F10" s="33" t="s">
        <v>232</v>
      </c>
      <c r="H10" s="33" t="s">
        <v>233</v>
      </c>
      <c r="J10" s="33" t="s">
        <v>236</v>
      </c>
      <c r="L10" s="39">
        <v>0</v>
      </c>
      <c r="N10" s="39">
        <v>0</v>
      </c>
      <c r="O10" s="40"/>
      <c r="P10" s="40">
        <v>0</v>
      </c>
      <c r="R10" s="35">
        <v>0</v>
      </c>
      <c r="T10" s="35">
        <v>0</v>
      </c>
      <c r="V10" s="35">
        <v>0</v>
      </c>
      <c r="X10" s="35">
        <v>5443</v>
      </c>
      <c r="Y10" s="35">
        <v>30044819211.8899</v>
      </c>
      <c r="Z10" s="35">
        <v>30044819211.8899</v>
      </c>
      <c r="AA10" s="34">
        <v>0</v>
      </c>
      <c r="AB10" s="34">
        <v>0</v>
      </c>
      <c r="AC10" s="33"/>
      <c r="AD10" s="35">
        <v>5443</v>
      </c>
      <c r="AE10" s="36"/>
      <c r="AF10" s="35">
        <v>5602196</v>
      </c>
      <c r="AG10" s="36"/>
      <c r="AH10" s="35">
        <v>30044819211</v>
      </c>
      <c r="AI10" s="36"/>
      <c r="AJ10" s="35">
        <v>30419570221.212799</v>
      </c>
      <c r="AK10" s="36"/>
      <c r="AL10" s="37">
        <v>2.16</v>
      </c>
      <c r="AM10" s="38"/>
    </row>
    <row r="11" spans="1:50" ht="21.75" thickBot="1">
      <c r="A11" s="125"/>
      <c r="B11" s="125" t="s">
        <v>237</v>
      </c>
      <c r="R11" s="35"/>
      <c r="T11" s="43">
        <f>SUM(T10:$T$10)</f>
        <v>0</v>
      </c>
      <c r="V11" s="43">
        <f>SUM(V10:$V$10)</f>
        <v>0</v>
      </c>
      <c r="X11" s="43">
        <f>SUM(X10:$X$10)</f>
        <v>5443</v>
      </c>
      <c r="Y11" s="43">
        <f>SUM(Y10:$Y$10)</f>
        <v>30044819211.8899</v>
      </c>
      <c r="AA11" s="44">
        <f>SUM(AA10:$AA$10)</f>
        <v>0</v>
      </c>
      <c r="AB11" s="44">
        <f>SUM(AB10:AB10)</f>
        <v>0</v>
      </c>
      <c r="AD11" s="35"/>
      <c r="AF11" s="35"/>
      <c r="AH11" s="45">
        <f>SUM(AH10:$AH$10)</f>
        <v>30044819211</v>
      </c>
      <c r="AJ11" s="43">
        <f>SUM(AJ10:$AJ$10)</f>
        <v>30419570221.212799</v>
      </c>
      <c r="AL11" s="46">
        <f>SUM(AL10)</f>
        <v>2.16</v>
      </c>
      <c r="AM11" s="38"/>
    </row>
    <row r="12" spans="1:50" ht="19.5" thickTop="1">
      <c r="R12" s="35"/>
      <c r="T12" s="47"/>
      <c r="V12" s="48"/>
      <c r="X12" s="48"/>
      <c r="Y12" s="49"/>
      <c r="AA12" s="48"/>
      <c r="AB12" s="48"/>
      <c r="AD12" s="35"/>
      <c r="AF12" s="35"/>
      <c r="AH12" s="47"/>
      <c r="AJ12" s="48"/>
      <c r="AL12" s="50"/>
    </row>
    <row r="13" spans="1:50" ht="18.75" customHeight="1"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AD13" s="38"/>
      <c r="AH13" s="52"/>
      <c r="AM13" s="38"/>
    </row>
    <row r="14" spans="1:50" ht="18.75" customHeight="1"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AH14" s="38"/>
    </row>
    <row r="15" spans="1:50">
      <c r="T15" s="54"/>
      <c r="V15" s="54"/>
      <c r="X15" s="29"/>
      <c r="Y15" s="54"/>
      <c r="AF15" s="55"/>
      <c r="AH15" s="54"/>
      <c r="AJ15" s="29"/>
    </row>
    <row r="16" spans="1:50">
      <c r="T16" s="54"/>
      <c r="V16" s="54"/>
      <c r="X16" s="29"/>
      <c r="Y16" s="54"/>
      <c r="AA16" s="38"/>
      <c r="AB16" s="55"/>
      <c r="AD16" s="38"/>
      <c r="AF16" s="38"/>
      <c r="AH16" s="56"/>
      <c r="AJ16" s="29"/>
    </row>
    <row r="17" spans="20:39">
      <c r="V17" s="29"/>
      <c r="X17" s="29"/>
      <c r="AB17" s="38"/>
      <c r="AF17" s="38"/>
      <c r="AH17" s="54"/>
      <c r="AJ17" s="54"/>
      <c r="AM17" s="54"/>
    </row>
    <row r="18" spans="20:39">
      <c r="T18" s="54"/>
      <c r="V18" s="54"/>
      <c r="X18" s="29"/>
      <c r="AB18" s="55"/>
      <c r="AF18" s="38"/>
      <c r="AH18" s="54"/>
      <c r="AJ18" s="54"/>
      <c r="AM18" s="54"/>
    </row>
    <row r="19" spans="20:39">
      <c r="T19" s="54"/>
      <c r="V19" s="54"/>
      <c r="X19" s="29"/>
      <c r="AH19" s="57"/>
      <c r="AJ19" s="29"/>
      <c r="AM19" s="29"/>
    </row>
    <row r="20" spans="20:39">
      <c r="T20" s="54"/>
      <c r="V20" s="54"/>
      <c r="X20" s="29"/>
      <c r="AM20" s="29"/>
    </row>
    <row r="21" spans="20:39">
      <c r="T21" s="54"/>
      <c r="V21" s="54"/>
      <c r="X21" s="29"/>
      <c r="AF21" s="58"/>
      <c r="AH21" s="51"/>
    </row>
    <row r="22" spans="20:39">
      <c r="V22" s="55"/>
      <c r="AH22" s="58"/>
    </row>
    <row r="23" spans="20:39">
      <c r="T23" s="29"/>
    </row>
  </sheetData>
  <mergeCells count="30">
    <mergeCell ref="A11:B11"/>
    <mergeCell ref="A10:B10"/>
    <mergeCell ref="A8:B9"/>
    <mergeCell ref="B13:V13"/>
    <mergeCell ref="B14:V14"/>
    <mergeCell ref="AM3:AX3"/>
    <mergeCell ref="L8:L9"/>
    <mergeCell ref="J8:J9"/>
    <mergeCell ref="AA8:AB8"/>
    <mergeCell ref="AD8:AD9"/>
    <mergeCell ref="AF8:AF9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D8:D9"/>
    <mergeCell ref="F8:F9"/>
    <mergeCell ref="H8:H9"/>
    <mergeCell ref="B1:AL1"/>
    <mergeCell ref="B2:AL2"/>
    <mergeCell ref="B3:AL3"/>
    <mergeCell ref="F7:P7"/>
    <mergeCell ref="R7:V7"/>
    <mergeCell ref="X7:AB7"/>
    <mergeCell ref="AD7:A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A5" sqref="A5"/>
    </sheetView>
  </sheetViews>
  <sheetFormatPr defaultRowHeight="12.75"/>
  <cols>
    <col min="1" max="1" width="6.140625" bestFit="1" customWidth="1"/>
    <col min="2" max="2" width="18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7.140625" bestFit="1" customWidth="1"/>
    <col min="12" max="12" width="1.28515625" customWidth="1"/>
    <col min="13" max="13" width="13.7109375" bestFit="1" customWidth="1"/>
    <col min="14" max="14" width="1.28515625" customWidth="1"/>
    <col min="15" max="15" width="8.5703125" bestFit="1" customWidth="1"/>
    <col min="16" max="16" width="1.28515625" customWidth="1"/>
    <col min="17" max="17" width="1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27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1:27" ht="14.45" customHeight="1"/>
    <row r="5" spans="1:27" ht="14.45" customHeight="1">
      <c r="A5" s="161" t="s">
        <v>79</v>
      </c>
      <c r="B5" s="129" t="s">
        <v>72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 ht="14.45" customHeight="1">
      <c r="E6" s="131" t="s">
        <v>7</v>
      </c>
      <c r="F6" s="131"/>
      <c r="G6" s="131"/>
      <c r="H6" s="131"/>
      <c r="I6" s="131"/>
      <c r="K6" s="131" t="s">
        <v>8</v>
      </c>
      <c r="L6" s="131"/>
      <c r="M6" s="131"/>
      <c r="N6" s="131"/>
      <c r="O6" s="131"/>
      <c r="P6" s="131"/>
      <c r="Q6" s="131"/>
      <c r="S6" s="131" t="s">
        <v>9</v>
      </c>
      <c r="T6" s="131"/>
      <c r="U6" s="131"/>
      <c r="V6" s="131"/>
      <c r="W6" s="131"/>
      <c r="X6" s="131"/>
      <c r="Y6" s="131"/>
      <c r="Z6" s="131"/>
      <c r="AA6" s="131"/>
    </row>
    <row r="7" spans="1:27" ht="14.45" customHeight="1">
      <c r="E7" s="3"/>
      <c r="F7" s="3"/>
      <c r="G7" s="3"/>
      <c r="H7" s="3"/>
      <c r="I7" s="3"/>
      <c r="K7" s="132" t="s">
        <v>73</v>
      </c>
      <c r="L7" s="132"/>
      <c r="M7" s="132"/>
      <c r="N7" s="3"/>
      <c r="O7" s="132" t="s">
        <v>74</v>
      </c>
      <c r="P7" s="132"/>
      <c r="Q7" s="13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131" t="s">
        <v>75</v>
      </c>
      <c r="B8" s="131"/>
      <c r="D8" s="131" t="s">
        <v>76</v>
      </c>
      <c r="E8" s="13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77</v>
      </c>
      <c r="W8" s="2" t="s">
        <v>14</v>
      </c>
      <c r="Y8" s="2" t="s">
        <v>15</v>
      </c>
      <c r="AA8" s="2" t="s">
        <v>18</v>
      </c>
    </row>
    <row r="9" spans="1:27" ht="21.75" customHeight="1">
      <c r="A9" s="150" t="s">
        <v>78</v>
      </c>
      <c r="B9" s="150"/>
      <c r="C9" s="62"/>
      <c r="D9" s="151">
        <v>0</v>
      </c>
      <c r="E9" s="151"/>
      <c r="F9" s="62"/>
      <c r="G9" s="80">
        <v>0</v>
      </c>
      <c r="H9" s="62"/>
      <c r="I9" s="80">
        <v>0</v>
      </c>
      <c r="J9" s="62"/>
      <c r="K9" s="80">
        <v>50000</v>
      </c>
      <c r="L9" s="62"/>
      <c r="M9" s="80">
        <v>1759558936</v>
      </c>
      <c r="N9" s="62"/>
      <c r="O9" s="83">
        <v>-50000</v>
      </c>
      <c r="P9" s="84"/>
      <c r="Q9" s="83">
        <v>-1767776157</v>
      </c>
      <c r="S9" s="80">
        <v>0</v>
      </c>
      <c r="U9" s="80">
        <v>0</v>
      </c>
      <c r="W9" s="80">
        <v>0</v>
      </c>
      <c r="X9" s="62"/>
      <c r="Y9" s="80">
        <v>0</v>
      </c>
      <c r="Z9" s="62"/>
      <c r="AA9" s="81">
        <v>0</v>
      </c>
    </row>
    <row r="10" spans="1:27" ht="21.75" customHeight="1">
      <c r="A10" s="125" t="s">
        <v>68</v>
      </c>
      <c r="B10" s="125"/>
      <c r="C10" s="62"/>
      <c r="D10" s="149">
        <v>0</v>
      </c>
      <c r="E10" s="149"/>
      <c r="F10" s="62"/>
      <c r="G10" s="65">
        <v>0</v>
      </c>
      <c r="H10" s="62"/>
      <c r="I10" s="65">
        <v>0</v>
      </c>
      <c r="J10" s="62"/>
      <c r="K10" s="65">
        <v>50000</v>
      </c>
      <c r="L10" s="62"/>
      <c r="M10" s="65">
        <v>1759558936</v>
      </c>
      <c r="N10" s="62"/>
      <c r="O10" s="85">
        <v>-50000</v>
      </c>
      <c r="P10" s="84"/>
      <c r="Q10" s="85">
        <f>SUM(Q9)</f>
        <v>-1767776157</v>
      </c>
      <c r="S10" s="65">
        <v>0</v>
      </c>
      <c r="U10" s="65">
        <f>SUM(U9)</f>
        <v>0</v>
      </c>
      <c r="W10" s="65">
        <v>0</v>
      </c>
      <c r="X10" s="62"/>
      <c r="Y10" s="65">
        <v>0</v>
      </c>
      <c r="Z10" s="62"/>
      <c r="AA10" s="82">
        <v>0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workbookViewId="0">
      <selection activeCell="A6" sqref="A6:O6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0.5703125" bestFit="1" customWidth="1"/>
    <col min="5" max="5" width="1.28515625" customWidth="1"/>
    <col min="6" max="6" width="16.42578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7" bestFit="1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7.140625" bestFit="1" customWidth="1"/>
    <col min="23" max="23" width="1.28515625" customWidth="1"/>
    <col min="24" max="24" width="14.85546875" bestFit="1" customWidth="1"/>
    <col min="25" max="25" width="1.28515625" customWidth="1"/>
    <col min="26" max="26" width="7.140625" bestFit="1" customWidth="1"/>
    <col min="27" max="27" width="1.28515625" customWidth="1"/>
    <col min="28" max="28" width="15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4.855468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</row>
    <row r="4" spans="1:38" ht="14.45" customHeight="1"/>
    <row r="5" spans="1:38" ht="14.45" customHeight="1">
      <c r="A5" s="161" t="s">
        <v>95</v>
      </c>
      <c r="B5" s="129" t="s">
        <v>80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</row>
    <row r="6" spans="1:38" ht="14.45" customHeight="1">
      <c r="A6" s="131" t="s">
        <v>81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 t="s">
        <v>7</v>
      </c>
      <c r="Q6" s="131"/>
      <c r="R6" s="131"/>
      <c r="S6" s="131"/>
      <c r="T6" s="131"/>
      <c r="V6" s="131" t="s">
        <v>8</v>
      </c>
      <c r="W6" s="131"/>
      <c r="X6" s="131"/>
      <c r="Y6" s="131"/>
      <c r="Z6" s="131"/>
      <c r="AA6" s="131"/>
      <c r="AB6" s="131"/>
      <c r="AD6" s="131" t="s">
        <v>9</v>
      </c>
      <c r="AE6" s="131"/>
      <c r="AF6" s="131"/>
      <c r="AG6" s="131"/>
      <c r="AH6" s="131"/>
      <c r="AI6" s="131"/>
      <c r="AJ6" s="131"/>
      <c r="AK6" s="131"/>
      <c r="AL6" s="13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32" t="s">
        <v>10</v>
      </c>
      <c r="W7" s="132"/>
      <c r="X7" s="132"/>
      <c r="Y7" s="3"/>
      <c r="Z7" s="132" t="s">
        <v>11</v>
      </c>
      <c r="AA7" s="132"/>
      <c r="AB7" s="132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31" t="s">
        <v>82</v>
      </c>
      <c r="B8" s="131"/>
      <c r="D8" s="19" t="s">
        <v>83</v>
      </c>
      <c r="F8" s="19" t="s">
        <v>84</v>
      </c>
      <c r="H8" s="2" t="s">
        <v>85</v>
      </c>
      <c r="J8" s="2" t="s">
        <v>86</v>
      </c>
      <c r="L8" s="2" t="s">
        <v>87</v>
      </c>
      <c r="N8" s="2" t="s">
        <v>70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152" t="s">
        <v>88</v>
      </c>
      <c r="B9" s="152"/>
      <c r="D9" s="5" t="s">
        <v>89</v>
      </c>
      <c r="F9" s="5" t="s">
        <v>89</v>
      </c>
      <c r="H9" s="5" t="s">
        <v>90</v>
      </c>
      <c r="J9" s="5" t="s">
        <v>91</v>
      </c>
      <c r="L9" s="7">
        <v>26</v>
      </c>
      <c r="N9" s="7">
        <v>26</v>
      </c>
      <c r="P9" s="6">
        <v>62000</v>
      </c>
      <c r="R9" s="6">
        <v>58042518300</v>
      </c>
      <c r="T9" s="6">
        <v>58114464843</v>
      </c>
      <c r="V9" s="6">
        <v>0</v>
      </c>
      <c r="X9" s="6">
        <v>0</v>
      </c>
      <c r="Z9" s="6">
        <v>31100</v>
      </c>
      <c r="AB9" s="6">
        <v>29178328471</v>
      </c>
      <c r="AD9" s="6">
        <v>30900</v>
      </c>
      <c r="AF9" s="6">
        <v>939000</v>
      </c>
      <c r="AH9" s="6">
        <v>28927642185</v>
      </c>
      <c r="AJ9" s="6">
        <v>29009841013</v>
      </c>
      <c r="AL9" s="7">
        <v>2.06</v>
      </c>
    </row>
    <row r="10" spans="1:38" ht="21.75" customHeight="1">
      <c r="A10" s="153" t="s">
        <v>92</v>
      </c>
      <c r="B10" s="153"/>
      <c r="D10" s="10" t="s">
        <v>89</v>
      </c>
      <c r="F10" s="10" t="s">
        <v>89</v>
      </c>
      <c r="H10" s="10" t="s">
        <v>93</v>
      </c>
      <c r="J10" s="10" t="s">
        <v>94</v>
      </c>
      <c r="L10" s="13">
        <v>0</v>
      </c>
      <c r="N10" s="13">
        <v>0</v>
      </c>
      <c r="P10" s="12">
        <v>0</v>
      </c>
      <c r="R10" s="12">
        <v>0</v>
      </c>
      <c r="T10" s="12">
        <v>0</v>
      </c>
      <c r="V10" s="12">
        <v>70000</v>
      </c>
      <c r="X10" s="12">
        <v>38086901990</v>
      </c>
      <c r="Z10" s="12">
        <v>0</v>
      </c>
      <c r="AB10" s="12">
        <v>0</v>
      </c>
      <c r="AD10" s="12">
        <v>70000</v>
      </c>
      <c r="AF10" s="63">
        <v>547940</v>
      </c>
      <c r="AH10" s="12">
        <v>38086901990</v>
      </c>
      <c r="AJ10" s="12">
        <v>38348848011</v>
      </c>
      <c r="AL10" s="13">
        <v>2.72</v>
      </c>
    </row>
    <row r="11" spans="1:38" ht="21.75" customHeight="1">
      <c r="A11" s="125" t="s">
        <v>68</v>
      </c>
      <c r="B11" s="125"/>
      <c r="D11" s="15"/>
      <c r="F11" s="15"/>
      <c r="H11" s="15"/>
      <c r="J11" s="15"/>
      <c r="L11" s="15"/>
      <c r="N11" s="15"/>
      <c r="P11" s="15">
        <v>62000</v>
      </c>
      <c r="R11" s="15">
        <v>58042518300</v>
      </c>
      <c r="T11" s="15">
        <v>58114464843</v>
      </c>
      <c r="V11" s="15">
        <v>70000</v>
      </c>
      <c r="X11" s="15">
        <v>38086901990</v>
      </c>
      <c r="Z11" s="15">
        <v>31100</v>
      </c>
      <c r="AB11" s="15">
        <v>29178328471</v>
      </c>
      <c r="AD11" s="15">
        <v>100900</v>
      </c>
      <c r="AF11" s="63"/>
      <c r="AH11" s="15">
        <v>67014544175</v>
      </c>
      <c r="AJ11" s="15">
        <v>67358689024</v>
      </c>
      <c r="AL11" s="16">
        <v>4.78</v>
      </c>
    </row>
    <row r="12" spans="1:38">
      <c r="AF12" s="64"/>
    </row>
    <row r="13" spans="1:38">
      <c r="AF13" s="64"/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rightToLeft="1" workbookViewId="0">
      <selection activeCell="A6" sqref="A6"/>
    </sheetView>
  </sheetViews>
  <sheetFormatPr defaultRowHeight="12.75"/>
  <cols>
    <col min="1" max="1" width="6.28515625" bestFit="1" customWidth="1"/>
    <col min="2" max="2" width="12.7109375" customWidth="1"/>
    <col min="3" max="3" width="1.28515625" customWidth="1"/>
    <col min="4" max="4" width="15.5703125" bestFit="1" customWidth="1"/>
    <col min="5" max="5" width="1.28515625" customWidth="1"/>
    <col min="6" max="6" width="16.85546875" bestFit="1" customWidth="1"/>
    <col min="7" max="7" width="1.28515625" customWidth="1"/>
    <col min="8" max="8" width="17.7109375" bestFit="1" customWidth="1"/>
    <col min="9" max="9" width="1.28515625" customWidth="1"/>
    <col min="10" max="10" width="15.42578125" bestFit="1" customWidth="1"/>
    <col min="11" max="11" width="1.28515625" customWidth="1"/>
    <col min="12" max="12" width="18.28515625" bestFit="1" customWidth="1"/>
    <col min="13" max="13" width="0.28515625" customWidth="1"/>
    <col min="14" max="14" width="15.42578125" bestFit="1" customWidth="1"/>
  </cols>
  <sheetData>
    <row r="1" spans="1:14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4.45" customHeight="1"/>
    <row r="5" spans="1:14" ht="14.45" customHeight="1">
      <c r="A5" s="161" t="s">
        <v>251</v>
      </c>
      <c r="B5" s="129" t="s">
        <v>96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4" ht="14.45" customHeight="1">
      <c r="D6" s="2" t="s">
        <v>7</v>
      </c>
      <c r="F6" s="131" t="s">
        <v>8</v>
      </c>
      <c r="G6" s="131"/>
      <c r="H6" s="131"/>
      <c r="J6" s="2" t="s">
        <v>9</v>
      </c>
    </row>
    <row r="7" spans="1:14" ht="14.45" customHeight="1">
      <c r="D7" s="3"/>
      <c r="F7" s="3"/>
      <c r="G7" s="3"/>
      <c r="H7" s="3"/>
      <c r="J7" s="3"/>
    </row>
    <row r="8" spans="1:14" ht="14.45" customHeight="1">
      <c r="A8" s="131" t="s">
        <v>97</v>
      </c>
      <c r="B8" s="131"/>
      <c r="D8" s="2" t="s">
        <v>98</v>
      </c>
      <c r="F8" s="2" t="s">
        <v>99</v>
      </c>
      <c r="H8" s="2" t="s">
        <v>100</v>
      </c>
      <c r="J8" s="2" t="s">
        <v>98</v>
      </c>
      <c r="L8" s="2" t="s">
        <v>18</v>
      </c>
    </row>
    <row r="9" spans="1:14" ht="21.75" customHeight="1">
      <c r="A9" s="155" t="s">
        <v>240</v>
      </c>
      <c r="B9" s="155"/>
      <c r="D9" s="89">
        <v>60271847555</v>
      </c>
      <c r="E9" s="84"/>
      <c r="F9" s="89">
        <v>105445993191</v>
      </c>
      <c r="G9" s="84"/>
      <c r="H9" s="89">
        <v>-129340678758</v>
      </c>
      <c r="I9" s="84"/>
      <c r="J9" s="89">
        <v>36377161988</v>
      </c>
      <c r="K9" s="62"/>
      <c r="L9" s="90">
        <v>2.58</v>
      </c>
      <c r="N9" s="86"/>
    </row>
    <row r="10" spans="1:14" ht="21.75" customHeight="1">
      <c r="A10" s="155" t="s">
        <v>241</v>
      </c>
      <c r="B10" s="155"/>
      <c r="D10" s="89">
        <v>43113682</v>
      </c>
      <c r="E10" s="84"/>
      <c r="F10" s="89">
        <v>182313</v>
      </c>
      <c r="G10" s="84"/>
      <c r="H10" s="89">
        <v>-624000</v>
      </c>
      <c r="I10" s="84"/>
      <c r="J10" s="89">
        <v>42671995</v>
      </c>
      <c r="K10" s="62"/>
      <c r="L10" s="90" t="s">
        <v>101</v>
      </c>
      <c r="N10" s="86"/>
    </row>
    <row r="11" spans="1:14" ht="21.75" customHeight="1">
      <c r="A11" s="155" t="s">
        <v>242</v>
      </c>
      <c r="B11" s="155"/>
      <c r="D11" s="89">
        <v>7399376</v>
      </c>
      <c r="E11" s="84"/>
      <c r="F11" s="89">
        <v>31302</v>
      </c>
      <c r="G11" s="84"/>
      <c r="H11" s="89">
        <v>0</v>
      </c>
      <c r="I11" s="84"/>
      <c r="J11" s="89">
        <v>7430678</v>
      </c>
      <c r="K11" s="62"/>
      <c r="L11" s="90" t="s">
        <v>101</v>
      </c>
      <c r="N11" s="86"/>
    </row>
    <row r="12" spans="1:14" ht="21.75" customHeight="1">
      <c r="A12" s="154" t="s">
        <v>243</v>
      </c>
      <c r="B12" s="154"/>
      <c r="D12" s="91">
        <v>0</v>
      </c>
      <c r="E12" s="84"/>
      <c r="F12" s="91">
        <v>1000000</v>
      </c>
      <c r="G12" s="84"/>
      <c r="H12" s="91">
        <v>-70000</v>
      </c>
      <c r="I12" s="84"/>
      <c r="J12" s="91">
        <v>930000</v>
      </c>
      <c r="K12" s="62"/>
      <c r="L12" s="92" t="s">
        <v>101</v>
      </c>
      <c r="N12" s="86"/>
    </row>
    <row r="13" spans="1:14" ht="21.75" customHeight="1">
      <c r="A13" s="125" t="s">
        <v>68</v>
      </c>
      <c r="B13" s="125"/>
      <c r="D13" s="85">
        <f>SUM(D9:D12)</f>
        <v>60322360613</v>
      </c>
      <c r="E13" s="84"/>
      <c r="F13" s="85">
        <f>SUM(F9:F12)</f>
        <v>105447206806</v>
      </c>
      <c r="G13" s="84"/>
      <c r="H13" s="85">
        <f>SUM(H9:H12)</f>
        <v>-129341372758</v>
      </c>
      <c r="I13" s="84"/>
      <c r="J13" s="85">
        <f>SUM(J9:J12)</f>
        <v>36428194661</v>
      </c>
      <c r="K13" s="62"/>
      <c r="L13" s="82">
        <v>0</v>
      </c>
    </row>
  </sheetData>
  <mergeCells count="11">
    <mergeCell ref="A12:B12"/>
    <mergeCell ref="A13:B13"/>
    <mergeCell ref="A8:B8"/>
    <mergeCell ref="A10:B10"/>
    <mergeCell ref="A11:B11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rightToLeft="1" workbookViewId="0">
      <selection activeCell="M15" sqref="M1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7.7109375" bestFit="1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.42578125" bestFit="1" customWidth="1"/>
  </cols>
  <sheetData>
    <row r="1" spans="1:10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4.45" customHeight="1"/>
    <row r="5" spans="1:10" ht="29.1" customHeight="1">
      <c r="A5" s="1" t="s">
        <v>103</v>
      </c>
      <c r="B5" s="129" t="s">
        <v>104</v>
      </c>
      <c r="C5" s="129"/>
      <c r="D5" s="129"/>
      <c r="E5" s="129"/>
      <c r="F5" s="129"/>
      <c r="G5" s="129"/>
      <c r="H5" s="129"/>
      <c r="I5" s="129"/>
      <c r="J5" s="129"/>
    </row>
    <row r="6" spans="1:10" ht="14.45" customHeight="1"/>
    <row r="7" spans="1:10" ht="14.45" customHeight="1">
      <c r="A7" s="131" t="s">
        <v>105</v>
      </c>
      <c r="B7" s="131"/>
      <c r="D7" s="2" t="s">
        <v>106</v>
      </c>
      <c r="F7" s="2" t="s">
        <v>98</v>
      </c>
      <c r="H7" s="2" t="s">
        <v>107</v>
      </c>
      <c r="J7" s="2" t="s">
        <v>108</v>
      </c>
    </row>
    <row r="8" spans="1:10" ht="21.75" customHeight="1">
      <c r="A8" s="152" t="s">
        <v>109</v>
      </c>
      <c r="B8" s="152"/>
      <c r="D8" s="97" t="s">
        <v>110</v>
      </c>
      <c r="F8" s="103">
        <f>'درآمد سرمایه گذاری در سهام'!U80</f>
        <v>-107971023540</v>
      </c>
      <c r="H8" s="108">
        <f>(F8/$F$13)*100</f>
        <v>110.40271294005619</v>
      </c>
      <c r="I8" s="62"/>
      <c r="J8" s="108">
        <v>-7.6692712879454907</v>
      </c>
    </row>
    <row r="9" spans="1:10" ht="21.75" customHeight="1">
      <c r="A9" s="156" t="s">
        <v>111</v>
      </c>
      <c r="B9" s="156"/>
      <c r="D9" s="98" t="s">
        <v>112</v>
      </c>
      <c r="F9" s="104">
        <f>'درآمد سرمایه گذاری در صندوق'!U10</f>
        <v>8217221</v>
      </c>
      <c r="H9" s="108">
        <f t="shared" ref="H9:H12" si="0">(F9/$F$13)*100</f>
        <v>-8.4022866643651845E-3</v>
      </c>
      <c r="I9" s="62"/>
      <c r="J9" s="108">
        <v>5.8367601802585206E-4</v>
      </c>
    </row>
    <row r="10" spans="1:10" ht="21.75" customHeight="1">
      <c r="A10" s="156" t="s">
        <v>113</v>
      </c>
      <c r="B10" s="156"/>
      <c r="D10" s="98" t="s">
        <v>114</v>
      </c>
      <c r="F10" s="104">
        <f>'درآمد سرمایه گذاری در اوراق به'!R14</f>
        <v>9042950048</v>
      </c>
      <c r="H10" s="108">
        <f t="shared" si="0"/>
        <v>-9.2466125220230673</v>
      </c>
      <c r="I10" s="62"/>
      <c r="J10" s="108">
        <v>0.64232823666581773</v>
      </c>
    </row>
    <row r="11" spans="1:10" ht="21.75" customHeight="1">
      <c r="A11" s="156" t="s">
        <v>115</v>
      </c>
      <c r="B11" s="156"/>
      <c r="D11" s="98" t="s">
        <v>116</v>
      </c>
      <c r="F11" s="104">
        <f>'درآمد سپرده بانکی'!H11</f>
        <v>524597073</v>
      </c>
      <c r="H11" s="108">
        <f t="shared" si="0"/>
        <v>-0.53641188312118049</v>
      </c>
      <c r="I11" s="62"/>
      <c r="J11" s="108">
        <v>3.7262564878887551E-2</v>
      </c>
    </row>
    <row r="12" spans="1:10" ht="21.75" customHeight="1">
      <c r="A12" s="153" t="s">
        <v>117</v>
      </c>
      <c r="B12" s="153"/>
      <c r="D12" s="99" t="s">
        <v>118</v>
      </c>
      <c r="F12" s="88">
        <v>597822283</v>
      </c>
      <c r="H12" s="108">
        <f t="shared" si="0"/>
        <v>-0.61128624824758271</v>
      </c>
      <c r="I12" s="62"/>
      <c r="J12" s="108">
        <v>4.2463812233912657E-2</v>
      </c>
    </row>
    <row r="13" spans="1:10" ht="21.75" customHeight="1" thickBot="1">
      <c r="A13" s="125" t="s">
        <v>68</v>
      </c>
      <c r="B13" s="125"/>
      <c r="D13" s="63"/>
      <c r="F13" s="78">
        <f>SUM(F8:F12)</f>
        <v>-97797436915</v>
      </c>
      <c r="H13" s="109">
        <f>SUM(H8:H12)</f>
        <v>100</v>
      </c>
      <c r="I13" s="62"/>
      <c r="J13" s="109">
        <f>SUM(J8:J12)</f>
        <v>-6.9466329981488464</v>
      </c>
    </row>
    <row r="14" spans="1:10" ht="13.5" thickTop="1"/>
    <row r="20" spans="8:8">
      <c r="H20" s="6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81"/>
  <sheetViews>
    <sheetView rightToLeft="1" workbookViewId="0">
      <selection activeCell="L81" sqref="L81"/>
    </sheetView>
  </sheetViews>
  <sheetFormatPr defaultRowHeight="12.75"/>
  <cols>
    <col min="1" max="1" width="6.140625" bestFit="1" customWidth="1"/>
    <col min="2" max="2" width="19.7109375" customWidth="1"/>
    <col min="3" max="3" width="1.28515625" customWidth="1"/>
    <col min="4" max="4" width="15.5703125" bestFit="1" customWidth="1"/>
    <col min="5" max="5" width="1.28515625" customWidth="1"/>
    <col min="6" max="6" width="16.42578125" bestFit="1" customWidth="1"/>
    <col min="7" max="7" width="1.28515625" customWidth="1"/>
    <col min="8" max="8" width="15.140625" bestFit="1" customWidth="1"/>
    <col min="9" max="9" width="1.28515625" customWidth="1"/>
    <col min="10" max="10" width="16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5.42578125" bestFit="1" customWidth="1"/>
    <col min="15" max="16" width="1.28515625" customWidth="1"/>
    <col min="17" max="17" width="17.7109375" bestFit="1" customWidth="1"/>
    <col min="18" max="18" width="1.28515625" customWidth="1"/>
    <col min="19" max="19" width="16.2851562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3.140625" customWidth="1"/>
  </cols>
  <sheetData>
    <row r="1" spans="1:25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5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5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5" ht="14.45" customHeight="1"/>
    <row r="5" spans="1:25" ht="14.45" customHeight="1">
      <c r="A5" s="1" t="s">
        <v>119</v>
      </c>
      <c r="B5" s="129" t="s">
        <v>120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5" ht="14.45" customHeight="1">
      <c r="D6" s="131" t="s">
        <v>121</v>
      </c>
      <c r="E6" s="131"/>
      <c r="F6" s="131"/>
      <c r="G6" s="131"/>
      <c r="H6" s="131"/>
      <c r="I6" s="131"/>
      <c r="J6" s="131"/>
      <c r="K6" s="131"/>
      <c r="L6" s="131"/>
      <c r="N6" s="131" t="s">
        <v>122</v>
      </c>
      <c r="O6" s="131"/>
      <c r="P6" s="131"/>
      <c r="Q6" s="131"/>
      <c r="R6" s="131"/>
      <c r="S6" s="131"/>
      <c r="T6" s="131"/>
      <c r="U6" s="131"/>
      <c r="V6" s="131"/>
      <c r="W6" s="131"/>
    </row>
    <row r="7" spans="1:25" ht="14.45" customHeight="1">
      <c r="D7" s="3"/>
      <c r="E7" s="3"/>
      <c r="F7" s="3"/>
      <c r="G7" s="3"/>
      <c r="H7" s="3"/>
      <c r="I7" s="3"/>
      <c r="J7" s="132" t="s">
        <v>68</v>
      </c>
      <c r="K7" s="132"/>
      <c r="L7" s="132"/>
      <c r="N7" s="3"/>
      <c r="O7" s="3"/>
      <c r="P7" s="3"/>
      <c r="Q7" s="3"/>
      <c r="R7" s="3"/>
      <c r="S7" s="3"/>
      <c r="T7" s="3"/>
      <c r="U7" s="132" t="s">
        <v>68</v>
      </c>
      <c r="V7" s="132"/>
      <c r="W7" s="132"/>
    </row>
    <row r="8" spans="1:25" ht="14.45" customHeight="1">
      <c r="A8" s="131" t="s">
        <v>123</v>
      </c>
      <c r="B8" s="131"/>
      <c r="D8" s="2" t="s">
        <v>124</v>
      </c>
      <c r="F8" s="2" t="s">
        <v>125</v>
      </c>
      <c r="H8" s="2" t="s">
        <v>126</v>
      </c>
      <c r="J8" s="4" t="s">
        <v>98</v>
      </c>
      <c r="K8" s="3"/>
      <c r="L8" s="4" t="s">
        <v>107</v>
      </c>
      <c r="N8" s="2" t="s">
        <v>124</v>
      </c>
      <c r="P8" s="131" t="s">
        <v>125</v>
      </c>
      <c r="Q8" s="131"/>
      <c r="S8" s="2" t="s">
        <v>126</v>
      </c>
      <c r="U8" s="4" t="s">
        <v>98</v>
      </c>
      <c r="V8" s="3"/>
      <c r="W8" s="4" t="s">
        <v>107</v>
      </c>
    </row>
    <row r="9" spans="1:25" ht="21.75" customHeight="1">
      <c r="A9" s="110" t="s">
        <v>24</v>
      </c>
      <c r="B9" s="110"/>
      <c r="D9" s="71">
        <v>0</v>
      </c>
      <c r="E9" s="70"/>
      <c r="F9" s="71">
        <v>10498758509</v>
      </c>
      <c r="G9" s="70"/>
      <c r="H9" s="71">
        <v>5500454768</v>
      </c>
      <c r="I9" s="70"/>
      <c r="J9" s="71">
        <v>15999213277</v>
      </c>
      <c r="K9" s="70"/>
      <c r="L9" s="116">
        <f>(J9/درآمد!$F$13)*100</f>
        <v>-16.35954252145239</v>
      </c>
      <c r="M9" s="70"/>
      <c r="N9" s="71">
        <v>3062842024</v>
      </c>
      <c r="O9" s="70"/>
      <c r="P9" s="117">
        <v>21233007419</v>
      </c>
      <c r="Q9" s="117"/>
      <c r="R9" s="70"/>
      <c r="S9" s="71">
        <v>7417484308</v>
      </c>
      <c r="T9" s="70"/>
      <c r="U9" s="71">
        <v>31713333751</v>
      </c>
      <c r="W9" s="116">
        <f>(U9/درآمد!$F$13)*100</f>
        <v>-32.427571469550308</v>
      </c>
    </row>
    <row r="10" spans="1:25" ht="21.75" customHeight="1">
      <c r="A10" s="112" t="s">
        <v>65</v>
      </c>
      <c r="B10" s="112"/>
      <c r="D10" s="72">
        <v>12760755368</v>
      </c>
      <c r="E10" s="70"/>
      <c r="F10" s="72">
        <v>-11202694290</v>
      </c>
      <c r="G10" s="70"/>
      <c r="H10" s="72">
        <v>0</v>
      </c>
      <c r="I10" s="70"/>
      <c r="J10" s="72">
        <v>1558061078</v>
      </c>
      <c r="K10" s="70"/>
      <c r="L10" s="120">
        <f>(J10/درآمد!$F$13)*100</f>
        <v>-1.5931512390802007</v>
      </c>
      <c r="M10" s="70"/>
      <c r="N10" s="72">
        <v>12760755368</v>
      </c>
      <c r="O10" s="70"/>
      <c r="P10" s="118">
        <v>6672266670</v>
      </c>
      <c r="Q10" s="118"/>
      <c r="R10" s="70"/>
      <c r="S10" s="72">
        <v>-7818</v>
      </c>
      <c r="T10" s="70"/>
      <c r="U10" s="72">
        <v>19433014220</v>
      </c>
      <c r="W10" s="120">
        <f>(U10/درآمد!$F$13)*100</f>
        <v>-19.870678448239985</v>
      </c>
      <c r="Y10" s="64"/>
    </row>
    <row r="11" spans="1:25" ht="21.75" customHeight="1">
      <c r="A11" s="112" t="s">
        <v>140</v>
      </c>
      <c r="B11" s="112"/>
      <c r="D11" s="72">
        <v>0</v>
      </c>
      <c r="E11" s="70"/>
      <c r="F11" s="72">
        <v>0</v>
      </c>
      <c r="G11" s="70"/>
      <c r="H11" s="72">
        <v>0</v>
      </c>
      <c r="I11" s="70"/>
      <c r="J11" s="72">
        <v>0</v>
      </c>
      <c r="K11" s="70"/>
      <c r="L11" s="120">
        <f>(J11/درآمد!$F$13)*100</f>
        <v>0</v>
      </c>
      <c r="M11" s="70"/>
      <c r="N11" s="72">
        <v>0</v>
      </c>
      <c r="O11" s="70"/>
      <c r="P11" s="118">
        <v>0</v>
      </c>
      <c r="Q11" s="118"/>
      <c r="R11" s="70"/>
      <c r="S11" s="72">
        <v>6715608781</v>
      </c>
      <c r="T11" s="70"/>
      <c r="U11" s="72">
        <v>6715608781</v>
      </c>
      <c r="W11" s="120">
        <f>(U11/درآمد!$F$13)*100</f>
        <v>-6.8668556077158005</v>
      </c>
    </row>
    <row r="12" spans="1:25" ht="21.75" customHeight="1">
      <c r="A12" s="112" t="s">
        <v>26</v>
      </c>
      <c r="B12" s="112"/>
      <c r="D12" s="72">
        <v>0</v>
      </c>
      <c r="E12" s="70"/>
      <c r="F12" s="72">
        <v>-410045624</v>
      </c>
      <c r="G12" s="70"/>
      <c r="H12" s="72">
        <v>0</v>
      </c>
      <c r="I12" s="70"/>
      <c r="J12" s="72">
        <v>-410045624</v>
      </c>
      <c r="K12" s="70"/>
      <c r="L12" s="120">
        <f>(J12/درآمد!$F$13)*100</f>
        <v>0.41928054245060475</v>
      </c>
      <c r="M12" s="70"/>
      <c r="N12" s="72">
        <v>500000000</v>
      </c>
      <c r="O12" s="70"/>
      <c r="P12" s="118">
        <v>232190352</v>
      </c>
      <c r="Q12" s="118"/>
      <c r="R12" s="70"/>
      <c r="S12" s="72">
        <v>1806673780</v>
      </c>
      <c r="T12" s="70"/>
      <c r="U12" s="72">
        <v>2538864132</v>
      </c>
      <c r="W12" s="120">
        <f>(U12/درآمد!$F$13)*100</f>
        <v>-2.5960436306798482</v>
      </c>
    </row>
    <row r="13" spans="1:25" ht="21.75" customHeight="1">
      <c r="A13" s="112" t="s">
        <v>46</v>
      </c>
      <c r="B13" s="112"/>
      <c r="D13" s="72">
        <v>0</v>
      </c>
      <c r="E13" s="70"/>
      <c r="F13" s="72">
        <v>403492052</v>
      </c>
      <c r="G13" s="70"/>
      <c r="H13" s="72">
        <v>0</v>
      </c>
      <c r="I13" s="70"/>
      <c r="J13" s="72">
        <v>403492052</v>
      </c>
      <c r="K13" s="70"/>
      <c r="L13" s="120">
        <f>(J13/درآمد!$F$13)*100</f>
        <v>-0.41257937296525721</v>
      </c>
      <c r="M13" s="70"/>
      <c r="N13" s="72">
        <v>0</v>
      </c>
      <c r="O13" s="70"/>
      <c r="P13" s="118">
        <v>2398536088</v>
      </c>
      <c r="Q13" s="118"/>
      <c r="R13" s="70"/>
      <c r="S13" s="72">
        <v>0</v>
      </c>
      <c r="T13" s="70"/>
      <c r="U13" s="72">
        <v>2398536088</v>
      </c>
      <c r="W13" s="120">
        <f>(U13/درآمد!$F$13)*100</f>
        <v>-2.4525551626518309</v>
      </c>
    </row>
    <row r="14" spans="1:25" ht="21.75" customHeight="1">
      <c r="A14" s="112" t="s">
        <v>43</v>
      </c>
      <c r="B14" s="112"/>
      <c r="D14" s="72">
        <v>0</v>
      </c>
      <c r="E14" s="70"/>
      <c r="F14" s="72">
        <v>917088925</v>
      </c>
      <c r="G14" s="70"/>
      <c r="H14" s="72">
        <v>0</v>
      </c>
      <c r="I14" s="70"/>
      <c r="J14" s="72">
        <v>917088925</v>
      </c>
      <c r="K14" s="70"/>
      <c r="L14" s="120">
        <f>(J14/درآمد!$F$13)*100</f>
        <v>-0.93774331304518932</v>
      </c>
      <c r="M14" s="70"/>
      <c r="N14" s="72">
        <v>1969880000</v>
      </c>
      <c r="O14" s="70"/>
      <c r="P14" s="118">
        <v>171352615</v>
      </c>
      <c r="Q14" s="118"/>
      <c r="R14" s="70"/>
      <c r="S14" s="72">
        <v>0</v>
      </c>
      <c r="T14" s="70"/>
      <c r="U14" s="72">
        <v>2141232615</v>
      </c>
      <c r="W14" s="120">
        <f>(U14/درآمد!$F$13)*100</f>
        <v>-2.1894567818388109</v>
      </c>
    </row>
    <row r="15" spans="1:25" ht="21.75" customHeight="1">
      <c r="A15" s="112" t="s">
        <v>63</v>
      </c>
      <c r="B15" s="112"/>
      <c r="D15" s="72">
        <v>0</v>
      </c>
      <c r="E15" s="70"/>
      <c r="F15" s="72">
        <v>-74553749</v>
      </c>
      <c r="G15" s="70"/>
      <c r="H15" s="72">
        <v>0</v>
      </c>
      <c r="I15" s="70"/>
      <c r="J15" s="72">
        <v>-74553749</v>
      </c>
      <c r="K15" s="70"/>
      <c r="L15" s="120">
        <f>(J15/درآمد!$F$13)*100</f>
        <v>7.6232825063501305E-2</v>
      </c>
      <c r="M15" s="70"/>
      <c r="N15" s="72">
        <v>250000000</v>
      </c>
      <c r="O15" s="70"/>
      <c r="P15" s="118">
        <v>487181748</v>
      </c>
      <c r="Q15" s="118"/>
      <c r="R15" s="70"/>
      <c r="S15" s="72">
        <v>1276208960</v>
      </c>
      <c r="T15" s="70"/>
      <c r="U15" s="72">
        <v>2013390708</v>
      </c>
      <c r="W15" s="120">
        <f>(U15/درآمد!$F$13)*100</f>
        <v>-2.0587356596573438</v>
      </c>
    </row>
    <row r="16" spans="1:25" ht="21.75" customHeight="1">
      <c r="A16" s="112" t="s">
        <v>20</v>
      </c>
      <c r="B16" s="112"/>
      <c r="D16" s="72">
        <v>0</v>
      </c>
      <c r="E16" s="70"/>
      <c r="F16" s="72">
        <v>634162086</v>
      </c>
      <c r="G16" s="70"/>
      <c r="H16" s="72">
        <v>0</v>
      </c>
      <c r="I16" s="70"/>
      <c r="J16" s="72">
        <v>634162086</v>
      </c>
      <c r="K16" s="70"/>
      <c r="L16" s="120">
        <f>(J16/درآمد!$F$13)*100</f>
        <v>-0.64844448485002504</v>
      </c>
      <c r="M16" s="70"/>
      <c r="N16" s="72">
        <v>276983983</v>
      </c>
      <c r="O16" s="70"/>
      <c r="P16" s="118">
        <v>1622466636</v>
      </c>
      <c r="Q16" s="118"/>
      <c r="R16" s="70"/>
      <c r="S16" s="72">
        <v>0</v>
      </c>
      <c r="T16" s="70"/>
      <c r="U16" s="72">
        <v>1899450619</v>
      </c>
      <c r="W16" s="120">
        <f>(U16/درآمد!$F$13)*100</f>
        <v>-1.9422294478442161</v>
      </c>
    </row>
    <row r="17" spans="1:23" ht="21.75" customHeight="1">
      <c r="A17" s="112" t="s">
        <v>54</v>
      </c>
      <c r="B17" s="112"/>
      <c r="D17" s="72">
        <v>0</v>
      </c>
      <c r="E17" s="70"/>
      <c r="F17" s="72">
        <v>-970988040</v>
      </c>
      <c r="G17" s="70"/>
      <c r="H17" s="72">
        <v>0</v>
      </c>
      <c r="I17" s="70"/>
      <c r="J17" s="72">
        <v>-970988040</v>
      </c>
      <c r="K17" s="70"/>
      <c r="L17" s="120">
        <f>(J17/درآمد!$F$13)*100</f>
        <v>0.99285632694436354</v>
      </c>
      <c r="M17" s="70"/>
      <c r="N17" s="72">
        <v>39117727</v>
      </c>
      <c r="O17" s="70"/>
      <c r="P17" s="118">
        <v>1272781620</v>
      </c>
      <c r="Q17" s="118"/>
      <c r="R17" s="70"/>
      <c r="S17" s="72">
        <v>0</v>
      </c>
      <c r="T17" s="70"/>
      <c r="U17" s="72">
        <v>1311899347</v>
      </c>
      <c r="W17" s="120">
        <f>(U17/درآمد!$F$13)*100</f>
        <v>-1.3414455310727915</v>
      </c>
    </row>
    <row r="18" spans="1:23" ht="21.75" customHeight="1">
      <c r="A18" s="112" t="s">
        <v>49</v>
      </c>
      <c r="B18" s="112"/>
      <c r="D18" s="72">
        <v>0</v>
      </c>
      <c r="E18" s="70"/>
      <c r="F18" s="72">
        <v>1803107295</v>
      </c>
      <c r="G18" s="70"/>
      <c r="H18" s="72">
        <v>0</v>
      </c>
      <c r="I18" s="70"/>
      <c r="J18" s="72">
        <v>1803107295</v>
      </c>
      <c r="K18" s="70"/>
      <c r="L18" s="120">
        <f>(J18/درآمد!$F$13)*100</f>
        <v>-1.8437163098324949</v>
      </c>
      <c r="M18" s="70"/>
      <c r="N18" s="72">
        <v>3506250000</v>
      </c>
      <c r="O18" s="70"/>
      <c r="P18" s="118">
        <v>-2277120037</v>
      </c>
      <c r="Q18" s="118"/>
      <c r="R18" s="70"/>
      <c r="S18" s="72">
        <v>0</v>
      </c>
      <c r="T18" s="70"/>
      <c r="U18" s="72">
        <v>1229129963</v>
      </c>
      <c r="W18" s="120">
        <f>(U18/درآمد!$F$13)*100</f>
        <v>-1.2568120410643178</v>
      </c>
    </row>
    <row r="19" spans="1:23" ht="21.75" customHeight="1">
      <c r="A19" s="112" t="s">
        <v>44</v>
      </c>
      <c r="B19" s="112"/>
      <c r="D19" s="72">
        <v>0</v>
      </c>
      <c r="E19" s="70"/>
      <c r="F19" s="72">
        <v>174157560</v>
      </c>
      <c r="G19" s="70"/>
      <c r="H19" s="72">
        <v>0</v>
      </c>
      <c r="I19" s="70"/>
      <c r="J19" s="72">
        <v>174157560</v>
      </c>
      <c r="K19" s="70"/>
      <c r="L19" s="120">
        <f>(J19/درآمد!$F$13)*100</f>
        <v>-0.17807988173694972</v>
      </c>
      <c r="M19" s="70"/>
      <c r="N19" s="72">
        <v>1390650000</v>
      </c>
      <c r="O19" s="70"/>
      <c r="P19" s="118">
        <v>-324368455</v>
      </c>
      <c r="Q19" s="118"/>
      <c r="R19" s="70"/>
      <c r="S19" s="72">
        <v>0</v>
      </c>
      <c r="T19" s="70"/>
      <c r="U19" s="72">
        <v>1066281545</v>
      </c>
      <c r="W19" s="120">
        <f>(U19/درآمد!$F$13)*100</f>
        <v>-1.0902960022630774</v>
      </c>
    </row>
    <row r="20" spans="1:23" ht="21.75" customHeight="1">
      <c r="A20" s="112" t="s">
        <v>143</v>
      </c>
      <c r="B20" s="112"/>
      <c r="D20" s="72">
        <v>0</v>
      </c>
      <c r="E20" s="70"/>
      <c r="F20" s="72">
        <v>0</v>
      </c>
      <c r="G20" s="70"/>
      <c r="H20" s="72">
        <v>0</v>
      </c>
      <c r="I20" s="70"/>
      <c r="J20" s="72">
        <v>0</v>
      </c>
      <c r="K20" s="70"/>
      <c r="L20" s="120">
        <f>(J20/درآمد!$F$13)*100</f>
        <v>0</v>
      </c>
      <c r="M20" s="70"/>
      <c r="N20" s="72">
        <v>0</v>
      </c>
      <c r="O20" s="70"/>
      <c r="P20" s="118">
        <v>0</v>
      </c>
      <c r="Q20" s="118"/>
      <c r="R20" s="70"/>
      <c r="S20" s="72">
        <v>1006819573</v>
      </c>
      <c r="T20" s="70"/>
      <c r="U20" s="72">
        <v>1006819573</v>
      </c>
      <c r="W20" s="120">
        <f>(U20/درآمد!$F$13)*100</f>
        <v>-1.0294948464498825</v>
      </c>
    </row>
    <row r="21" spans="1:23" ht="21.75" customHeight="1">
      <c r="A21" s="112" t="s">
        <v>137</v>
      </c>
      <c r="B21" s="112"/>
      <c r="D21" s="72">
        <v>0</v>
      </c>
      <c r="E21" s="70"/>
      <c r="F21" s="72">
        <v>0</v>
      </c>
      <c r="G21" s="70"/>
      <c r="H21" s="72">
        <v>0</v>
      </c>
      <c r="I21" s="70"/>
      <c r="J21" s="72">
        <v>0</v>
      </c>
      <c r="K21" s="70"/>
      <c r="L21" s="120">
        <f>(J21/درآمد!$F$13)*100</f>
        <v>0</v>
      </c>
      <c r="M21" s="70"/>
      <c r="N21" s="72">
        <v>1046000000</v>
      </c>
      <c r="O21" s="70"/>
      <c r="P21" s="118">
        <v>0</v>
      </c>
      <c r="Q21" s="118"/>
      <c r="R21" s="70"/>
      <c r="S21" s="72">
        <v>-54547149</v>
      </c>
      <c r="T21" s="70"/>
      <c r="U21" s="72">
        <v>991452851</v>
      </c>
      <c r="W21" s="120">
        <f>(U21/درآمد!$F$13)*100</f>
        <v>-1.0137820399748458</v>
      </c>
    </row>
    <row r="22" spans="1:23" ht="21.75" customHeight="1">
      <c r="A22" s="112" t="s">
        <v>138</v>
      </c>
      <c r="B22" s="112"/>
      <c r="D22" s="72">
        <v>0</v>
      </c>
      <c r="E22" s="70"/>
      <c r="F22" s="72">
        <v>0</v>
      </c>
      <c r="G22" s="70"/>
      <c r="H22" s="72">
        <v>0</v>
      </c>
      <c r="I22" s="70"/>
      <c r="J22" s="72">
        <v>0</v>
      </c>
      <c r="K22" s="70"/>
      <c r="L22" s="120">
        <f>(J22/درآمد!$F$13)*100</f>
        <v>0</v>
      </c>
      <c r="M22" s="70"/>
      <c r="N22" s="72">
        <v>0</v>
      </c>
      <c r="O22" s="70"/>
      <c r="P22" s="118">
        <v>0</v>
      </c>
      <c r="Q22" s="118"/>
      <c r="R22" s="70"/>
      <c r="S22" s="72">
        <v>758200342</v>
      </c>
      <c r="T22" s="70"/>
      <c r="U22" s="72">
        <v>758200342</v>
      </c>
      <c r="W22" s="120">
        <f>(U22/درآمد!$F$13)*100</f>
        <v>-0.77527629140115895</v>
      </c>
    </row>
    <row r="23" spans="1:23" ht="21.75" customHeight="1">
      <c r="A23" s="112" t="s">
        <v>45</v>
      </c>
      <c r="B23" s="112"/>
      <c r="D23" s="72">
        <v>0</v>
      </c>
      <c r="E23" s="70"/>
      <c r="F23" s="72">
        <v>587443788</v>
      </c>
      <c r="G23" s="70"/>
      <c r="H23" s="72">
        <v>0</v>
      </c>
      <c r="I23" s="70"/>
      <c r="J23" s="72">
        <v>587443788</v>
      </c>
      <c r="K23" s="70"/>
      <c r="L23" s="120">
        <f>(J23/درآمد!$F$13)*100</f>
        <v>-0.60067401205061532</v>
      </c>
      <c r="M23" s="70"/>
      <c r="N23" s="72">
        <v>0</v>
      </c>
      <c r="O23" s="70"/>
      <c r="P23" s="118">
        <v>758157192</v>
      </c>
      <c r="Q23" s="118"/>
      <c r="R23" s="70"/>
      <c r="S23" s="72">
        <v>0</v>
      </c>
      <c r="T23" s="70"/>
      <c r="U23" s="72">
        <v>758157192</v>
      </c>
      <c r="W23" s="120">
        <f>(U23/درآمد!$F$13)*100</f>
        <v>-0.77523216959044372</v>
      </c>
    </row>
    <row r="24" spans="1:23" ht="21.75" customHeight="1">
      <c r="A24" s="112" t="s">
        <v>22</v>
      </c>
      <c r="B24" s="112"/>
      <c r="D24" s="72">
        <v>0</v>
      </c>
      <c r="E24" s="70"/>
      <c r="F24" s="72">
        <v>525204087</v>
      </c>
      <c r="G24" s="70"/>
      <c r="H24" s="72">
        <v>178277293</v>
      </c>
      <c r="I24" s="70"/>
      <c r="J24" s="72">
        <v>703481380</v>
      </c>
      <c r="K24" s="70"/>
      <c r="L24" s="120">
        <f>(J24/درآمد!$F$13)*100</f>
        <v>-0.7193249661659602</v>
      </c>
      <c r="M24" s="70"/>
      <c r="N24" s="72">
        <v>273677180</v>
      </c>
      <c r="O24" s="70"/>
      <c r="P24" s="118">
        <v>187086292</v>
      </c>
      <c r="Q24" s="118"/>
      <c r="R24" s="70"/>
      <c r="S24" s="72">
        <v>178277293</v>
      </c>
      <c r="T24" s="70"/>
      <c r="U24" s="72">
        <v>639040765</v>
      </c>
      <c r="W24" s="120">
        <f>(U24/درآمد!$F$13)*100</f>
        <v>-0.65343303992252688</v>
      </c>
    </row>
    <row r="25" spans="1:23" ht="21.75" customHeight="1">
      <c r="A25" s="112" t="s">
        <v>134</v>
      </c>
      <c r="B25" s="112"/>
      <c r="D25" s="72">
        <v>0</v>
      </c>
      <c r="E25" s="70"/>
      <c r="F25" s="72">
        <v>0</v>
      </c>
      <c r="G25" s="70"/>
      <c r="H25" s="72">
        <v>0</v>
      </c>
      <c r="I25" s="70"/>
      <c r="J25" s="72">
        <v>0</v>
      </c>
      <c r="K25" s="70"/>
      <c r="L25" s="120">
        <f>(J25/درآمد!$F$13)*100</f>
        <v>0</v>
      </c>
      <c r="M25" s="70"/>
      <c r="N25" s="72">
        <v>0</v>
      </c>
      <c r="O25" s="70"/>
      <c r="P25" s="118">
        <v>0</v>
      </c>
      <c r="Q25" s="118"/>
      <c r="R25" s="70"/>
      <c r="S25" s="72">
        <v>626983586</v>
      </c>
      <c r="T25" s="70"/>
      <c r="U25" s="72">
        <v>626983586</v>
      </c>
      <c r="W25" s="120">
        <f>(U25/درآمد!$F$13)*100</f>
        <v>-0.64110431293300529</v>
      </c>
    </row>
    <row r="26" spans="1:23" ht="21.75" customHeight="1">
      <c r="A26" s="112" t="s">
        <v>148</v>
      </c>
      <c r="B26" s="112"/>
      <c r="D26" s="72">
        <v>0</v>
      </c>
      <c r="E26" s="70"/>
      <c r="F26" s="72">
        <v>374751010</v>
      </c>
      <c r="G26" s="70"/>
      <c r="H26" s="72">
        <v>0</v>
      </c>
      <c r="I26" s="70"/>
      <c r="J26" s="72">
        <v>374751010</v>
      </c>
      <c r="K26" s="70"/>
      <c r="L26" s="120">
        <f>(J26/درآمد!$F$13)*100</f>
        <v>-0.38319103426576751</v>
      </c>
      <c r="M26" s="70"/>
      <c r="N26" s="72">
        <v>0</v>
      </c>
      <c r="O26" s="70"/>
      <c r="P26" s="118">
        <v>374751010</v>
      </c>
      <c r="Q26" s="118"/>
      <c r="R26" s="70"/>
      <c r="S26" s="72">
        <v>0</v>
      </c>
      <c r="T26" s="70"/>
      <c r="U26" s="72">
        <v>374751010</v>
      </c>
      <c r="W26" s="120">
        <f>(U26/درآمد!$F$13)*100</f>
        <v>-0.38319103426576751</v>
      </c>
    </row>
    <row r="27" spans="1:23" ht="21.75" customHeight="1">
      <c r="A27" s="112" t="s">
        <v>130</v>
      </c>
      <c r="B27" s="112"/>
      <c r="D27" s="72">
        <v>0</v>
      </c>
      <c r="E27" s="70"/>
      <c r="F27" s="72">
        <v>0</v>
      </c>
      <c r="G27" s="70"/>
      <c r="H27" s="72">
        <v>0</v>
      </c>
      <c r="I27" s="70"/>
      <c r="J27" s="72">
        <v>0</v>
      </c>
      <c r="K27" s="70"/>
      <c r="L27" s="120">
        <f>(J27/درآمد!$F$13)*100</f>
        <v>0</v>
      </c>
      <c r="M27" s="70"/>
      <c r="N27" s="72">
        <v>0</v>
      </c>
      <c r="O27" s="70"/>
      <c r="P27" s="118">
        <v>0</v>
      </c>
      <c r="Q27" s="118"/>
      <c r="R27" s="70"/>
      <c r="S27" s="72">
        <v>273319929</v>
      </c>
      <c r="T27" s="70"/>
      <c r="U27" s="72">
        <v>273319929</v>
      </c>
      <c r="W27" s="120">
        <f>(U27/درآمد!$F$13)*100</f>
        <v>-0.27947555439265165</v>
      </c>
    </row>
    <row r="28" spans="1:23" ht="21.75" customHeight="1">
      <c r="A28" s="112" t="s">
        <v>136</v>
      </c>
      <c r="B28" s="112"/>
      <c r="D28" s="72">
        <v>0</v>
      </c>
      <c r="E28" s="70"/>
      <c r="F28" s="72">
        <v>0</v>
      </c>
      <c r="G28" s="70"/>
      <c r="H28" s="72">
        <v>0</v>
      </c>
      <c r="I28" s="70"/>
      <c r="J28" s="72">
        <v>0</v>
      </c>
      <c r="K28" s="70"/>
      <c r="L28" s="120">
        <f>(J28/درآمد!$F$13)*100</f>
        <v>0</v>
      </c>
      <c r="M28" s="70"/>
      <c r="N28" s="72">
        <v>0</v>
      </c>
      <c r="O28" s="70"/>
      <c r="P28" s="118">
        <v>0</v>
      </c>
      <c r="Q28" s="118"/>
      <c r="R28" s="70"/>
      <c r="S28" s="72">
        <v>269129428</v>
      </c>
      <c r="T28" s="70"/>
      <c r="U28" s="72">
        <v>269129428</v>
      </c>
      <c r="W28" s="120">
        <f>(U28/درآمد!$F$13)*100</f>
        <v>-0.27519067624840932</v>
      </c>
    </row>
    <row r="29" spans="1:23" ht="21.75" customHeight="1">
      <c r="A29" s="112" t="s">
        <v>67</v>
      </c>
      <c r="B29" s="112"/>
      <c r="D29" s="72">
        <v>0</v>
      </c>
      <c r="E29" s="70"/>
      <c r="F29" s="72">
        <v>-128792179</v>
      </c>
      <c r="G29" s="70"/>
      <c r="H29" s="72">
        <v>0</v>
      </c>
      <c r="I29" s="70"/>
      <c r="J29" s="72">
        <v>-128792179</v>
      </c>
      <c r="K29" s="70"/>
      <c r="L29" s="120">
        <f>(J29/درآمد!$F$13)*100</f>
        <v>0.13169279590828017</v>
      </c>
      <c r="M29" s="70"/>
      <c r="N29" s="72">
        <v>0</v>
      </c>
      <c r="O29" s="70"/>
      <c r="P29" s="118">
        <v>-128792179</v>
      </c>
      <c r="Q29" s="118"/>
      <c r="R29" s="70"/>
      <c r="S29" s="72">
        <v>352092882</v>
      </c>
      <c r="T29" s="70"/>
      <c r="U29" s="72">
        <v>223300703</v>
      </c>
      <c r="W29" s="120">
        <f>(U29/درآمد!$F$13)*100</f>
        <v>-0.22832981113204465</v>
      </c>
    </row>
    <row r="30" spans="1:23" ht="21.75" customHeight="1">
      <c r="A30" s="112" t="s">
        <v>56</v>
      </c>
      <c r="B30" s="112"/>
      <c r="D30" s="72">
        <v>1308222460</v>
      </c>
      <c r="E30" s="70"/>
      <c r="F30" s="72">
        <v>-508017204</v>
      </c>
      <c r="G30" s="70"/>
      <c r="H30" s="72">
        <v>0</v>
      </c>
      <c r="I30" s="70"/>
      <c r="J30" s="72">
        <v>800205256</v>
      </c>
      <c r="K30" s="70"/>
      <c r="L30" s="120">
        <f>(J30/درآمد!$F$13)*100</f>
        <v>-0.81822722685001781</v>
      </c>
      <c r="M30" s="70"/>
      <c r="N30" s="72">
        <v>1308222460</v>
      </c>
      <c r="O30" s="70"/>
      <c r="P30" s="118">
        <v>-1207581880</v>
      </c>
      <c r="Q30" s="118"/>
      <c r="R30" s="70"/>
      <c r="S30" s="72">
        <v>0</v>
      </c>
      <c r="T30" s="70"/>
      <c r="U30" s="72">
        <v>100640580</v>
      </c>
      <c r="W30" s="120">
        <f>(U30/درآمد!$F$13)*100</f>
        <v>-0.10290717545846431</v>
      </c>
    </row>
    <row r="31" spans="1:23" ht="21.75" customHeight="1">
      <c r="A31" s="112" t="s">
        <v>53</v>
      </c>
      <c r="B31" s="112"/>
      <c r="D31" s="72">
        <v>0</v>
      </c>
      <c r="E31" s="70"/>
      <c r="F31" s="72">
        <v>187378422</v>
      </c>
      <c r="G31" s="70"/>
      <c r="H31" s="72">
        <v>-244238072</v>
      </c>
      <c r="I31" s="70"/>
      <c r="J31" s="72">
        <v>-56859650</v>
      </c>
      <c r="K31" s="70"/>
      <c r="L31" s="120">
        <f>(J31/درآمد!$F$13)*100</f>
        <v>5.8140225136390014E-2</v>
      </c>
      <c r="M31" s="70"/>
      <c r="N31" s="72">
        <v>1128900000</v>
      </c>
      <c r="O31" s="70"/>
      <c r="P31" s="118">
        <v>-787287603</v>
      </c>
      <c r="Q31" s="118"/>
      <c r="R31" s="70"/>
      <c r="S31" s="72">
        <v>-244238072</v>
      </c>
      <c r="T31" s="70"/>
      <c r="U31" s="72">
        <v>97374325</v>
      </c>
      <c r="W31" s="120">
        <f>(U31/درآمد!$F$13)*100</f>
        <v>-9.9567358891657104E-2</v>
      </c>
    </row>
    <row r="32" spans="1:23" ht="21.75" customHeight="1">
      <c r="A32" s="112" t="s">
        <v>31</v>
      </c>
      <c r="B32" s="112"/>
      <c r="D32" s="72">
        <v>0</v>
      </c>
      <c r="E32" s="70"/>
      <c r="F32" s="72">
        <v>134872704</v>
      </c>
      <c r="G32" s="70"/>
      <c r="H32" s="72">
        <v>0</v>
      </c>
      <c r="I32" s="70"/>
      <c r="J32" s="72">
        <v>134872704</v>
      </c>
      <c r="K32" s="70"/>
      <c r="L32" s="120">
        <f>(J32/درآمد!$F$13)*100</f>
        <v>-0.13791026457802133</v>
      </c>
      <c r="M32" s="70"/>
      <c r="N32" s="72">
        <v>678400000</v>
      </c>
      <c r="O32" s="70"/>
      <c r="P32" s="118">
        <v>-676908288</v>
      </c>
      <c r="Q32" s="118"/>
      <c r="R32" s="70"/>
      <c r="S32" s="72">
        <v>0</v>
      </c>
      <c r="T32" s="70"/>
      <c r="U32" s="72">
        <v>1491712</v>
      </c>
      <c r="W32" s="120">
        <f>(U32/درآمد!$F$13)*100</f>
        <v>-1.5253078680339154E-3</v>
      </c>
    </row>
    <row r="33" spans="1:23" ht="21.75" customHeight="1">
      <c r="A33" s="112" t="s">
        <v>48</v>
      </c>
      <c r="B33" s="112"/>
      <c r="D33" s="72">
        <v>0</v>
      </c>
      <c r="E33" s="70"/>
      <c r="F33" s="72">
        <v>0</v>
      </c>
      <c r="G33" s="70"/>
      <c r="H33" s="72">
        <v>0</v>
      </c>
      <c r="I33" s="70"/>
      <c r="J33" s="72">
        <v>0</v>
      </c>
      <c r="K33" s="70"/>
      <c r="L33" s="120">
        <f>(J33/درآمد!$F$13)*100</f>
        <v>0</v>
      </c>
      <c r="M33" s="70"/>
      <c r="N33" s="72">
        <v>0</v>
      </c>
      <c r="O33" s="70"/>
      <c r="P33" s="118">
        <v>0</v>
      </c>
      <c r="Q33" s="118"/>
      <c r="R33" s="70"/>
      <c r="S33" s="72">
        <v>0</v>
      </c>
      <c r="T33" s="70"/>
      <c r="U33" s="72">
        <v>0</v>
      </c>
      <c r="W33" s="120">
        <f>(U33/درآمد!$F$13)*100</f>
        <v>0</v>
      </c>
    </row>
    <row r="34" spans="1:23" ht="21.75" customHeight="1">
      <c r="A34" s="112" t="s">
        <v>144</v>
      </c>
      <c r="B34" s="112"/>
      <c r="D34" s="72">
        <v>0</v>
      </c>
      <c r="E34" s="70"/>
      <c r="F34" s="72">
        <v>0</v>
      </c>
      <c r="G34" s="70"/>
      <c r="H34" s="72">
        <v>0</v>
      </c>
      <c r="I34" s="70"/>
      <c r="J34" s="72">
        <v>0</v>
      </c>
      <c r="K34" s="70"/>
      <c r="L34" s="120">
        <f>(J34/درآمد!$F$13)*100</f>
        <v>0</v>
      </c>
      <c r="M34" s="70"/>
      <c r="N34" s="72">
        <v>0</v>
      </c>
      <c r="O34" s="70"/>
      <c r="P34" s="118">
        <v>0</v>
      </c>
      <c r="Q34" s="118"/>
      <c r="R34" s="70"/>
      <c r="S34" s="72">
        <v>-52051760</v>
      </c>
      <c r="T34" s="70"/>
      <c r="U34" s="72">
        <v>-52051760</v>
      </c>
      <c r="W34" s="120">
        <f>(U34/درآمد!$F$13)*100</f>
        <v>5.3224053351459959E-2</v>
      </c>
    </row>
    <row r="35" spans="1:23" ht="21.75" customHeight="1">
      <c r="A35" s="112" t="s">
        <v>64</v>
      </c>
      <c r="B35" s="112"/>
      <c r="D35" s="72">
        <v>0</v>
      </c>
      <c r="E35" s="70"/>
      <c r="F35" s="72">
        <v>-44096295</v>
      </c>
      <c r="G35" s="70"/>
      <c r="H35" s="72">
        <v>0</v>
      </c>
      <c r="I35" s="70"/>
      <c r="J35" s="72">
        <v>-44096295</v>
      </c>
      <c r="K35" s="70"/>
      <c r="L35" s="120">
        <f>(J35/درآمد!$F$13)*100</f>
        <v>4.5089417873319118E-2</v>
      </c>
      <c r="M35" s="70"/>
      <c r="N35" s="72">
        <v>753722966</v>
      </c>
      <c r="O35" s="70"/>
      <c r="P35" s="118">
        <v>-909486116</v>
      </c>
      <c r="Q35" s="118"/>
      <c r="R35" s="70"/>
      <c r="S35" s="72">
        <v>0</v>
      </c>
      <c r="T35" s="70"/>
      <c r="U35" s="72">
        <v>-155763150</v>
      </c>
      <c r="W35" s="120">
        <f>(U35/درآمد!$F$13)*100</f>
        <v>0.15927119862597269</v>
      </c>
    </row>
    <row r="36" spans="1:23" ht="21.75" customHeight="1">
      <c r="A36" s="112" t="s">
        <v>29</v>
      </c>
      <c r="B36" s="112"/>
      <c r="D36" s="72">
        <v>0</v>
      </c>
      <c r="E36" s="70"/>
      <c r="F36" s="72">
        <v>-762865331</v>
      </c>
      <c r="G36" s="70"/>
      <c r="H36" s="72">
        <v>0</v>
      </c>
      <c r="I36" s="70"/>
      <c r="J36" s="72">
        <v>-762865331</v>
      </c>
      <c r="K36" s="70"/>
      <c r="L36" s="120">
        <f>(J36/درآمد!$F$13)*100</f>
        <v>0.7800463438147559</v>
      </c>
      <c r="M36" s="70"/>
      <c r="N36" s="72">
        <v>3320202311</v>
      </c>
      <c r="O36" s="70"/>
      <c r="P36" s="118">
        <v>-3548061620</v>
      </c>
      <c r="Q36" s="118"/>
      <c r="R36" s="70"/>
      <c r="S36" s="72">
        <v>0</v>
      </c>
      <c r="T36" s="70"/>
      <c r="U36" s="72">
        <v>-227859309</v>
      </c>
      <c r="W36" s="120">
        <f>(U36/درآمد!$F$13)*100</f>
        <v>0.23299108462120785</v>
      </c>
    </row>
    <row r="37" spans="1:23" ht="21.75" customHeight="1">
      <c r="A37" s="112" t="s">
        <v>146</v>
      </c>
      <c r="B37" s="112"/>
      <c r="D37" s="72">
        <v>0</v>
      </c>
      <c r="E37" s="70"/>
      <c r="F37" s="72">
        <v>0</v>
      </c>
      <c r="G37" s="70"/>
      <c r="H37" s="72">
        <v>0</v>
      </c>
      <c r="I37" s="70"/>
      <c r="J37" s="72">
        <v>0</v>
      </c>
      <c r="K37" s="70"/>
      <c r="L37" s="120">
        <f>(J37/درآمد!$F$13)*100</f>
        <v>0</v>
      </c>
      <c r="M37" s="70"/>
      <c r="N37" s="72">
        <v>0</v>
      </c>
      <c r="O37" s="70"/>
      <c r="P37" s="118">
        <v>0</v>
      </c>
      <c r="Q37" s="118"/>
      <c r="R37" s="70"/>
      <c r="S37" s="72">
        <v>-244098062</v>
      </c>
      <c r="T37" s="70"/>
      <c r="U37" s="72">
        <v>-244098062</v>
      </c>
      <c r="W37" s="120">
        <f>(U37/درآمد!$F$13)*100</f>
        <v>0.24959556170388825</v>
      </c>
    </row>
    <row r="38" spans="1:23" ht="21.75" customHeight="1">
      <c r="A38" s="112" t="s">
        <v>147</v>
      </c>
      <c r="B38" s="112"/>
      <c r="D38" s="72">
        <v>0</v>
      </c>
      <c r="E38" s="70"/>
      <c r="F38" s="72">
        <v>0</v>
      </c>
      <c r="G38" s="70"/>
      <c r="H38" s="72">
        <v>0</v>
      </c>
      <c r="I38" s="70"/>
      <c r="J38" s="72">
        <v>0</v>
      </c>
      <c r="K38" s="70"/>
      <c r="L38" s="120">
        <f>(J38/درآمد!$F$13)*100</f>
        <v>0</v>
      </c>
      <c r="M38" s="70"/>
      <c r="N38" s="72">
        <v>65277445</v>
      </c>
      <c r="O38" s="70"/>
      <c r="P38" s="118">
        <v>0</v>
      </c>
      <c r="Q38" s="118"/>
      <c r="R38" s="70"/>
      <c r="S38" s="72">
        <v>-334881876</v>
      </c>
      <c r="T38" s="70"/>
      <c r="U38" s="72">
        <v>-269604431</v>
      </c>
      <c r="W38" s="120">
        <f>(U38/درآمد!$F$13)*100</f>
        <v>0.27567637711643195</v>
      </c>
    </row>
    <row r="39" spans="1:23" ht="21.75" customHeight="1">
      <c r="A39" s="112" t="s">
        <v>132</v>
      </c>
      <c r="B39" s="112"/>
      <c r="D39" s="72">
        <v>0</v>
      </c>
      <c r="E39" s="70"/>
      <c r="F39" s="72">
        <v>0</v>
      </c>
      <c r="G39" s="70"/>
      <c r="H39" s="72">
        <v>0</v>
      </c>
      <c r="I39" s="70"/>
      <c r="J39" s="72">
        <v>0</v>
      </c>
      <c r="K39" s="70"/>
      <c r="L39" s="120">
        <f>(J39/درآمد!$F$13)*100</f>
        <v>0</v>
      </c>
      <c r="M39" s="70"/>
      <c r="N39" s="72">
        <v>0</v>
      </c>
      <c r="O39" s="70"/>
      <c r="P39" s="118">
        <v>0</v>
      </c>
      <c r="Q39" s="118"/>
      <c r="R39" s="70"/>
      <c r="S39" s="72">
        <v>-284476380</v>
      </c>
      <c r="T39" s="70"/>
      <c r="U39" s="72">
        <v>-284476380</v>
      </c>
      <c r="W39" s="120">
        <f>(U39/درآمد!$F$13)*100</f>
        <v>0.29088326746973009</v>
      </c>
    </row>
    <row r="40" spans="1:23" ht="21.75" customHeight="1">
      <c r="A40" s="112" t="s">
        <v>142</v>
      </c>
      <c r="B40" s="112"/>
      <c r="D40" s="72">
        <v>0</v>
      </c>
      <c r="E40" s="70"/>
      <c r="F40" s="72">
        <v>0</v>
      </c>
      <c r="G40" s="70"/>
      <c r="H40" s="72">
        <v>0</v>
      </c>
      <c r="I40" s="70"/>
      <c r="J40" s="72">
        <v>0</v>
      </c>
      <c r="K40" s="70"/>
      <c r="L40" s="120">
        <f>(J40/درآمد!$F$13)*100</f>
        <v>0</v>
      </c>
      <c r="M40" s="70"/>
      <c r="N40" s="72">
        <v>0</v>
      </c>
      <c r="O40" s="70"/>
      <c r="P40" s="118">
        <v>0</v>
      </c>
      <c r="Q40" s="118"/>
      <c r="R40" s="70"/>
      <c r="S40" s="72">
        <v>-345479460</v>
      </c>
      <c r="T40" s="70"/>
      <c r="U40" s="72">
        <v>-345479460</v>
      </c>
      <c r="W40" s="120">
        <f>(U40/درآمد!$F$13)*100</f>
        <v>0.35326023963211961</v>
      </c>
    </row>
    <row r="41" spans="1:23" ht="21.75" customHeight="1">
      <c r="A41" s="112" t="s">
        <v>145</v>
      </c>
      <c r="B41" s="112"/>
      <c r="D41" s="72">
        <v>0</v>
      </c>
      <c r="E41" s="70"/>
      <c r="F41" s="72">
        <v>0</v>
      </c>
      <c r="G41" s="70"/>
      <c r="H41" s="72">
        <v>0</v>
      </c>
      <c r="I41" s="70"/>
      <c r="J41" s="72">
        <v>0</v>
      </c>
      <c r="K41" s="70"/>
      <c r="L41" s="120">
        <f>(J41/درآمد!$F$13)*100</f>
        <v>0</v>
      </c>
      <c r="M41" s="70"/>
      <c r="N41" s="72">
        <v>396370800</v>
      </c>
      <c r="O41" s="70"/>
      <c r="P41" s="118">
        <v>0</v>
      </c>
      <c r="Q41" s="118"/>
      <c r="R41" s="70"/>
      <c r="S41" s="72">
        <v>-742087289</v>
      </c>
      <c r="T41" s="70"/>
      <c r="U41" s="72">
        <v>-345716489</v>
      </c>
      <c r="W41" s="120">
        <f>(U41/درآمد!$F$13)*100</f>
        <v>0.35350260692463464</v>
      </c>
    </row>
    <row r="42" spans="1:23" ht="21.75" customHeight="1">
      <c r="A42" s="112" t="s">
        <v>58</v>
      </c>
      <c r="B42" s="112"/>
      <c r="D42" s="72">
        <v>0</v>
      </c>
      <c r="E42" s="70"/>
      <c r="F42" s="72">
        <v>-3509990550</v>
      </c>
      <c r="G42" s="70"/>
      <c r="H42" s="72">
        <v>0</v>
      </c>
      <c r="I42" s="70"/>
      <c r="J42" s="72">
        <v>-3509990550</v>
      </c>
      <c r="K42" s="70"/>
      <c r="L42" s="120">
        <f>(J42/درآمد!$F$13)*100</f>
        <v>3.5890414521299623</v>
      </c>
      <c r="M42" s="70"/>
      <c r="N42" s="72">
        <v>0</v>
      </c>
      <c r="O42" s="70"/>
      <c r="P42" s="118">
        <v>-394166007</v>
      </c>
      <c r="Q42" s="118"/>
      <c r="R42" s="70"/>
      <c r="S42" s="72">
        <v>0</v>
      </c>
      <c r="T42" s="70"/>
      <c r="U42" s="72">
        <v>-394166007</v>
      </c>
      <c r="W42" s="120">
        <f>(U42/درآمد!$F$13)*100</f>
        <v>0.40304328971585096</v>
      </c>
    </row>
    <row r="43" spans="1:23" ht="21.75" customHeight="1">
      <c r="A43" s="112" t="s">
        <v>47</v>
      </c>
      <c r="B43" s="112"/>
      <c r="D43" s="72">
        <v>0</v>
      </c>
      <c r="E43" s="70"/>
      <c r="F43" s="72">
        <v>-483701637</v>
      </c>
      <c r="G43" s="70"/>
      <c r="H43" s="72">
        <v>0</v>
      </c>
      <c r="I43" s="70"/>
      <c r="J43" s="72">
        <v>-483701637</v>
      </c>
      <c r="K43" s="70"/>
      <c r="L43" s="120">
        <f>(J43/درآمد!$F$13)*100</f>
        <v>0.49459541298654491</v>
      </c>
      <c r="M43" s="70"/>
      <c r="N43" s="72">
        <v>401250000</v>
      </c>
      <c r="O43" s="70"/>
      <c r="P43" s="118">
        <v>-873526152</v>
      </c>
      <c r="Q43" s="118"/>
      <c r="R43" s="70"/>
      <c r="S43" s="72">
        <v>0</v>
      </c>
      <c r="T43" s="70"/>
      <c r="U43" s="72">
        <v>-472276152</v>
      </c>
      <c r="W43" s="120">
        <f>(U43/درآمد!$F$13)*100</f>
        <v>0.48291260681041748</v>
      </c>
    </row>
    <row r="44" spans="1:23" ht="21.75" customHeight="1">
      <c r="A44" s="112" t="s">
        <v>66</v>
      </c>
      <c r="B44" s="112"/>
      <c r="D44" s="72">
        <v>0</v>
      </c>
      <c r="E44" s="70"/>
      <c r="F44" s="72">
        <v>-1510220780</v>
      </c>
      <c r="G44" s="70"/>
      <c r="H44" s="72">
        <v>0</v>
      </c>
      <c r="I44" s="70"/>
      <c r="J44" s="72">
        <v>-1510220780</v>
      </c>
      <c r="K44" s="70"/>
      <c r="L44" s="120">
        <f>(J44/درآمد!$F$13)*100</f>
        <v>1.5442334969500258</v>
      </c>
      <c r="M44" s="70"/>
      <c r="N44" s="72">
        <v>0</v>
      </c>
      <c r="O44" s="70"/>
      <c r="P44" s="118">
        <v>-480524793</v>
      </c>
      <c r="Q44" s="118"/>
      <c r="R44" s="70"/>
      <c r="S44" s="72">
        <v>0</v>
      </c>
      <c r="T44" s="70"/>
      <c r="U44" s="72">
        <v>-480524793</v>
      </c>
      <c r="W44" s="120">
        <f>(U44/درآمد!$F$13)*100</f>
        <v>0.49134702110613077</v>
      </c>
    </row>
    <row r="45" spans="1:23" ht="21.75" customHeight="1">
      <c r="A45" s="112" t="s">
        <v>39</v>
      </c>
      <c r="B45" s="112"/>
      <c r="D45" s="72">
        <v>0</v>
      </c>
      <c r="E45" s="70"/>
      <c r="F45" s="72">
        <v>-233132557</v>
      </c>
      <c r="G45" s="70"/>
      <c r="H45" s="72">
        <v>0</v>
      </c>
      <c r="I45" s="70"/>
      <c r="J45" s="72">
        <v>-233132557</v>
      </c>
      <c r="K45" s="70"/>
      <c r="L45" s="120">
        <f>(J45/درآمد!$F$13)*100</f>
        <v>0.23838309505250696</v>
      </c>
      <c r="M45" s="70"/>
      <c r="N45" s="72">
        <v>837600000</v>
      </c>
      <c r="O45" s="70"/>
      <c r="P45" s="118">
        <v>-1332186047</v>
      </c>
      <c r="Q45" s="118"/>
      <c r="R45" s="70"/>
      <c r="S45" s="72">
        <v>0</v>
      </c>
      <c r="T45" s="70"/>
      <c r="U45" s="72">
        <v>-494586047</v>
      </c>
      <c r="W45" s="120">
        <f>(U45/درآمد!$F$13)*100</f>
        <v>0.50572495824186703</v>
      </c>
    </row>
    <row r="46" spans="1:23" ht="21.75" customHeight="1">
      <c r="A46" s="112" t="s">
        <v>34</v>
      </c>
      <c r="B46" s="112"/>
      <c r="D46" s="72">
        <v>0</v>
      </c>
      <c r="E46" s="70"/>
      <c r="F46" s="72">
        <v>319302417</v>
      </c>
      <c r="G46" s="70"/>
      <c r="H46" s="72">
        <v>0</v>
      </c>
      <c r="I46" s="70"/>
      <c r="J46" s="72">
        <v>319302417</v>
      </c>
      <c r="K46" s="70"/>
      <c r="L46" s="120">
        <f>(J46/درآمد!$F$13)*100</f>
        <v>-0.32649364551089372</v>
      </c>
      <c r="M46" s="70"/>
      <c r="N46" s="72">
        <v>1299291120</v>
      </c>
      <c r="O46" s="70"/>
      <c r="P46" s="118">
        <v>-1801009136</v>
      </c>
      <c r="Q46" s="118"/>
      <c r="R46" s="70"/>
      <c r="S46" s="72">
        <v>0</v>
      </c>
      <c r="T46" s="70"/>
      <c r="U46" s="72">
        <v>-501718016</v>
      </c>
      <c r="W46" s="120">
        <f>(U46/درآمد!$F$13)*100</f>
        <v>0.51301755120235404</v>
      </c>
    </row>
    <row r="47" spans="1:23" ht="21.75" customHeight="1">
      <c r="A47" s="112" t="s">
        <v>41</v>
      </c>
      <c r="B47" s="112"/>
      <c r="D47" s="72">
        <v>0</v>
      </c>
      <c r="E47" s="70"/>
      <c r="F47" s="72">
        <v>-1046535840</v>
      </c>
      <c r="G47" s="70"/>
      <c r="H47" s="72">
        <v>0</v>
      </c>
      <c r="I47" s="70"/>
      <c r="J47" s="72">
        <v>-1046535840</v>
      </c>
      <c r="K47" s="70"/>
      <c r="L47" s="120">
        <f>(J47/درآمد!$F$13)*100</f>
        <v>1.0701055907115333</v>
      </c>
      <c r="M47" s="70"/>
      <c r="N47" s="72">
        <v>0</v>
      </c>
      <c r="O47" s="70"/>
      <c r="P47" s="118">
        <v>-672773040</v>
      </c>
      <c r="Q47" s="118"/>
      <c r="R47" s="70"/>
      <c r="S47" s="72">
        <v>0</v>
      </c>
      <c r="T47" s="70"/>
      <c r="U47" s="72">
        <v>-672773040</v>
      </c>
      <c r="W47" s="120">
        <f>(U47/درآمد!$F$13)*100</f>
        <v>0.68792502260027144</v>
      </c>
    </row>
    <row r="48" spans="1:23" ht="21.75" customHeight="1">
      <c r="A48" s="112" t="s">
        <v>35</v>
      </c>
      <c r="B48" s="112"/>
      <c r="D48" s="72">
        <v>0</v>
      </c>
      <c r="E48" s="70"/>
      <c r="F48" s="72">
        <v>387679500</v>
      </c>
      <c r="G48" s="70"/>
      <c r="H48" s="72">
        <v>0</v>
      </c>
      <c r="I48" s="70"/>
      <c r="J48" s="72">
        <v>387679500</v>
      </c>
      <c r="K48" s="70"/>
      <c r="L48" s="120">
        <f>(J48/درآمد!$F$13)*100</f>
        <v>-0.39641069564731962</v>
      </c>
      <c r="M48" s="70"/>
      <c r="N48" s="72">
        <v>1150361129</v>
      </c>
      <c r="O48" s="70"/>
      <c r="P48" s="118">
        <v>-1878754500</v>
      </c>
      <c r="Q48" s="118"/>
      <c r="R48" s="70"/>
      <c r="S48" s="72">
        <v>0</v>
      </c>
      <c r="T48" s="70"/>
      <c r="U48" s="72">
        <v>-728393371</v>
      </c>
      <c r="W48" s="120">
        <f>(U48/درآمد!$F$13)*100</f>
        <v>0.74479801718431371</v>
      </c>
    </row>
    <row r="49" spans="1:23" ht="21.75" customHeight="1">
      <c r="A49" s="112" t="s">
        <v>59</v>
      </c>
      <c r="B49" s="112"/>
      <c r="D49" s="72">
        <v>0</v>
      </c>
      <c r="E49" s="70"/>
      <c r="F49" s="72">
        <v>0</v>
      </c>
      <c r="G49" s="70"/>
      <c r="H49" s="72">
        <v>-1777317366</v>
      </c>
      <c r="I49" s="70"/>
      <c r="J49" s="72">
        <v>-1777317366</v>
      </c>
      <c r="K49" s="70"/>
      <c r="L49" s="120">
        <f>(J49/درآمد!$F$13)*100</f>
        <v>1.8173455481709031</v>
      </c>
      <c r="M49" s="70"/>
      <c r="N49" s="72">
        <v>932260520</v>
      </c>
      <c r="O49" s="70"/>
      <c r="P49" s="118">
        <v>0</v>
      </c>
      <c r="Q49" s="118"/>
      <c r="R49" s="70"/>
      <c r="S49" s="72">
        <v>-1809205528</v>
      </c>
      <c r="T49" s="70"/>
      <c r="U49" s="72">
        <v>-876945008</v>
      </c>
      <c r="W49" s="120">
        <f>(U49/درآمد!$F$13)*100</f>
        <v>0.89669528738487381</v>
      </c>
    </row>
    <row r="50" spans="1:23" ht="21.75" customHeight="1">
      <c r="A50" s="112" t="s">
        <v>135</v>
      </c>
      <c r="B50" s="112"/>
      <c r="D50" s="72">
        <v>0</v>
      </c>
      <c r="E50" s="70"/>
      <c r="F50" s="72">
        <v>0</v>
      </c>
      <c r="G50" s="70"/>
      <c r="H50" s="72">
        <v>0</v>
      </c>
      <c r="I50" s="70"/>
      <c r="J50" s="72">
        <v>0</v>
      </c>
      <c r="K50" s="70"/>
      <c r="L50" s="120">
        <f>(J50/درآمد!$F$13)*100</f>
        <v>0</v>
      </c>
      <c r="M50" s="70"/>
      <c r="N50" s="72">
        <v>501580000</v>
      </c>
      <c r="O50" s="70"/>
      <c r="P50" s="118">
        <v>0</v>
      </c>
      <c r="Q50" s="118"/>
      <c r="R50" s="70"/>
      <c r="S50" s="72">
        <v>-1394613013</v>
      </c>
      <c r="T50" s="70"/>
      <c r="U50" s="72">
        <v>-893033013</v>
      </c>
      <c r="W50" s="120">
        <f>(U50/درآمد!$F$13)*100</f>
        <v>0.9131456213685577</v>
      </c>
    </row>
    <row r="51" spans="1:23" ht="21.75" customHeight="1">
      <c r="A51" s="112" t="s">
        <v>141</v>
      </c>
      <c r="B51" s="112"/>
      <c r="D51" s="72">
        <v>0</v>
      </c>
      <c r="E51" s="70"/>
      <c r="F51" s="72">
        <v>0</v>
      </c>
      <c r="G51" s="70"/>
      <c r="H51" s="72">
        <v>0</v>
      </c>
      <c r="I51" s="70"/>
      <c r="J51" s="72">
        <v>0</v>
      </c>
      <c r="K51" s="70"/>
      <c r="L51" s="120">
        <f>(J51/درآمد!$F$13)*100</f>
        <v>0</v>
      </c>
      <c r="M51" s="70"/>
      <c r="N51" s="72">
        <v>471900000</v>
      </c>
      <c r="O51" s="70"/>
      <c r="P51" s="118">
        <v>0</v>
      </c>
      <c r="Q51" s="118"/>
      <c r="R51" s="70"/>
      <c r="S51" s="72">
        <v>-1380163447</v>
      </c>
      <c r="T51" s="70"/>
      <c r="U51" s="72">
        <v>-908263447</v>
      </c>
      <c r="W51" s="120">
        <f>(U51/درآمد!$F$13)*100</f>
        <v>0.92871907040816548</v>
      </c>
    </row>
    <row r="52" spans="1:23" ht="21.75" customHeight="1">
      <c r="A52" s="112" t="s">
        <v>42</v>
      </c>
      <c r="B52" s="112"/>
      <c r="D52" s="72">
        <v>0</v>
      </c>
      <c r="E52" s="70"/>
      <c r="F52" s="72">
        <v>3153325410</v>
      </c>
      <c r="G52" s="70"/>
      <c r="H52" s="72">
        <v>0</v>
      </c>
      <c r="I52" s="70"/>
      <c r="J52" s="72">
        <v>3153325410</v>
      </c>
      <c r="K52" s="70"/>
      <c r="L52" s="120">
        <f>(J52/درآمد!$F$13)*100</f>
        <v>-3.2243436121344282</v>
      </c>
      <c r="M52" s="70"/>
      <c r="N52" s="72">
        <v>9330000000</v>
      </c>
      <c r="O52" s="70"/>
      <c r="P52" s="118">
        <v>-10325594970</v>
      </c>
      <c r="Q52" s="118"/>
      <c r="R52" s="70"/>
      <c r="S52" s="72">
        <v>0</v>
      </c>
      <c r="T52" s="70"/>
      <c r="U52" s="72">
        <v>-995594970</v>
      </c>
      <c r="W52" s="120">
        <f>(U52/درآمد!$F$13)*100</f>
        <v>1.0180174464749161</v>
      </c>
    </row>
    <row r="53" spans="1:23" ht="21.75" customHeight="1">
      <c r="A53" s="112" t="s">
        <v>32</v>
      </c>
      <c r="B53" s="112"/>
      <c r="D53" s="72">
        <v>0</v>
      </c>
      <c r="E53" s="70"/>
      <c r="F53" s="72">
        <v>126443160</v>
      </c>
      <c r="G53" s="70"/>
      <c r="H53" s="72">
        <v>0</v>
      </c>
      <c r="I53" s="70"/>
      <c r="J53" s="72">
        <v>126443160</v>
      </c>
      <c r="K53" s="70"/>
      <c r="L53" s="120">
        <f>(J53/درآمد!$F$13)*100</f>
        <v>-0.12929087304189499</v>
      </c>
      <c r="M53" s="70"/>
      <c r="N53" s="72">
        <v>0</v>
      </c>
      <c r="O53" s="70"/>
      <c r="P53" s="118">
        <v>-1036833912</v>
      </c>
      <c r="Q53" s="118"/>
      <c r="R53" s="70"/>
      <c r="S53" s="72">
        <v>0</v>
      </c>
      <c r="T53" s="70"/>
      <c r="U53" s="72">
        <v>-1036833912</v>
      </c>
      <c r="W53" s="120">
        <f>(U53/درآمد!$F$13)*100</f>
        <v>1.0601851589435389</v>
      </c>
    </row>
    <row r="54" spans="1:23" ht="21.75" customHeight="1">
      <c r="A54" s="112" t="s">
        <v>131</v>
      </c>
      <c r="B54" s="112"/>
      <c r="D54" s="72">
        <v>0</v>
      </c>
      <c r="E54" s="70"/>
      <c r="F54" s="72">
        <v>0</v>
      </c>
      <c r="G54" s="70"/>
      <c r="H54" s="72">
        <v>0</v>
      </c>
      <c r="I54" s="70"/>
      <c r="J54" s="72">
        <v>0</v>
      </c>
      <c r="K54" s="70"/>
      <c r="L54" s="120">
        <f>(J54/درآمد!$F$13)*100</f>
        <v>0</v>
      </c>
      <c r="M54" s="70"/>
      <c r="N54" s="72">
        <v>0</v>
      </c>
      <c r="O54" s="70"/>
      <c r="P54" s="118">
        <v>0</v>
      </c>
      <c r="Q54" s="118"/>
      <c r="R54" s="70"/>
      <c r="S54" s="72">
        <v>-1142289269</v>
      </c>
      <c r="T54" s="70"/>
      <c r="U54" s="72">
        <v>-1142289269</v>
      </c>
      <c r="W54" s="120">
        <f>(U54/درآمد!$F$13)*100</f>
        <v>1.1680155482937791</v>
      </c>
    </row>
    <row r="55" spans="1:23" ht="21.75" customHeight="1">
      <c r="A55" s="112" t="s">
        <v>60</v>
      </c>
      <c r="B55" s="112"/>
      <c r="D55" s="72">
        <v>0</v>
      </c>
      <c r="E55" s="70"/>
      <c r="F55" s="72">
        <v>-313324560</v>
      </c>
      <c r="G55" s="70"/>
      <c r="H55" s="72">
        <v>0</v>
      </c>
      <c r="I55" s="70"/>
      <c r="J55" s="72">
        <v>-313324560</v>
      </c>
      <c r="K55" s="70"/>
      <c r="L55" s="120">
        <f>(J55/درآمد!$F$13)*100</f>
        <v>0.32038115709752596</v>
      </c>
      <c r="M55" s="70"/>
      <c r="N55" s="72">
        <v>56933000</v>
      </c>
      <c r="O55" s="70"/>
      <c r="P55" s="118">
        <v>-1223924062</v>
      </c>
      <c r="Q55" s="118"/>
      <c r="R55" s="70"/>
      <c r="S55" s="72">
        <v>0</v>
      </c>
      <c r="T55" s="70"/>
      <c r="U55" s="72">
        <v>-1166991062</v>
      </c>
      <c r="W55" s="120">
        <f>(U55/درآمد!$F$13)*100</f>
        <v>1.1932736672989526</v>
      </c>
    </row>
    <row r="56" spans="1:23" ht="21.75" customHeight="1">
      <c r="A56" s="112" t="s">
        <v>25</v>
      </c>
      <c r="B56" s="112"/>
      <c r="D56" s="72">
        <v>0</v>
      </c>
      <c r="E56" s="70"/>
      <c r="F56" s="72">
        <v>-461310261</v>
      </c>
      <c r="G56" s="70"/>
      <c r="H56" s="72">
        <v>0</v>
      </c>
      <c r="I56" s="70"/>
      <c r="J56" s="72">
        <v>-461310261</v>
      </c>
      <c r="K56" s="70"/>
      <c r="L56" s="120">
        <f>(J56/درآمد!$F$13)*100</f>
        <v>0.47169974546566573</v>
      </c>
      <c r="M56" s="70"/>
      <c r="N56" s="72">
        <v>62375200</v>
      </c>
      <c r="O56" s="70"/>
      <c r="P56" s="118">
        <v>-1361609322</v>
      </c>
      <c r="Q56" s="118"/>
      <c r="R56" s="70"/>
      <c r="S56" s="72">
        <v>0</v>
      </c>
      <c r="T56" s="70"/>
      <c r="U56" s="72">
        <v>-1299234122</v>
      </c>
      <c r="W56" s="120">
        <f>(U56/درآمد!$F$13)*100</f>
        <v>1.3284950638626867</v>
      </c>
    </row>
    <row r="57" spans="1:23" ht="21.75" customHeight="1">
      <c r="A57" s="112" t="s">
        <v>61</v>
      </c>
      <c r="B57" s="112"/>
      <c r="D57" s="72">
        <v>0</v>
      </c>
      <c r="E57" s="70"/>
      <c r="F57" s="72">
        <v>95113378</v>
      </c>
      <c r="G57" s="70"/>
      <c r="H57" s="72">
        <v>0</v>
      </c>
      <c r="I57" s="70"/>
      <c r="J57" s="72">
        <v>95113378</v>
      </c>
      <c r="K57" s="70"/>
      <c r="L57" s="120">
        <f>(J57/درآمد!$F$13)*100</f>
        <v>-9.7255491555128554E-2</v>
      </c>
      <c r="M57" s="70"/>
      <c r="N57" s="72">
        <v>1180086510</v>
      </c>
      <c r="O57" s="70"/>
      <c r="P57" s="118">
        <v>-2694879042</v>
      </c>
      <c r="Q57" s="118"/>
      <c r="R57" s="70"/>
      <c r="S57" s="72">
        <v>0</v>
      </c>
      <c r="T57" s="70"/>
      <c r="U57" s="72">
        <v>-1514792532</v>
      </c>
      <c r="W57" s="120">
        <f>(U57/درآمد!$F$13)*100</f>
        <v>1.5489082125092624</v>
      </c>
    </row>
    <row r="58" spans="1:23" ht="21.75" customHeight="1">
      <c r="A58" s="112" t="s">
        <v>127</v>
      </c>
      <c r="B58" s="112"/>
      <c r="D58" s="72">
        <v>0</v>
      </c>
      <c r="E58" s="70"/>
      <c r="F58" s="72">
        <v>0</v>
      </c>
      <c r="G58" s="70"/>
      <c r="H58" s="72">
        <v>0</v>
      </c>
      <c r="I58" s="70"/>
      <c r="J58" s="72">
        <v>0</v>
      </c>
      <c r="K58" s="70"/>
      <c r="L58" s="120">
        <f>(J58/درآمد!$F$13)*100</f>
        <v>0</v>
      </c>
      <c r="M58" s="70"/>
      <c r="N58" s="72">
        <v>64047356</v>
      </c>
      <c r="O58" s="70"/>
      <c r="P58" s="118">
        <v>0</v>
      </c>
      <c r="Q58" s="118"/>
      <c r="R58" s="70"/>
      <c r="S58" s="72">
        <v>-1677802885</v>
      </c>
      <c r="T58" s="70"/>
      <c r="U58" s="72">
        <v>-1613755529</v>
      </c>
      <c r="W58" s="120">
        <f>(U58/درآمد!$F$13)*100</f>
        <v>1.6501000229715477</v>
      </c>
    </row>
    <row r="59" spans="1:23" ht="21.75" customHeight="1">
      <c r="A59" s="112" t="s">
        <v>133</v>
      </c>
      <c r="B59" s="112"/>
      <c r="D59" s="72">
        <v>0</v>
      </c>
      <c r="E59" s="70"/>
      <c r="F59" s="72">
        <v>0</v>
      </c>
      <c r="G59" s="70"/>
      <c r="H59" s="72">
        <v>0</v>
      </c>
      <c r="I59" s="70"/>
      <c r="J59" s="72">
        <v>0</v>
      </c>
      <c r="K59" s="70"/>
      <c r="L59" s="120">
        <f>(J59/درآمد!$F$13)*100</f>
        <v>0</v>
      </c>
      <c r="M59" s="70"/>
      <c r="N59" s="72">
        <v>0</v>
      </c>
      <c r="O59" s="70"/>
      <c r="P59" s="118">
        <v>0</v>
      </c>
      <c r="Q59" s="118"/>
      <c r="R59" s="70"/>
      <c r="S59" s="72">
        <v>-1696705054</v>
      </c>
      <c r="T59" s="70"/>
      <c r="U59" s="72">
        <v>-1696705054</v>
      </c>
      <c r="W59" s="120">
        <f>(U59/درآمد!$F$13)*100</f>
        <v>1.7349177110589105</v>
      </c>
    </row>
    <row r="60" spans="1:23" ht="21.75" customHeight="1">
      <c r="A60" s="112" t="s">
        <v>51</v>
      </c>
      <c r="B60" s="112"/>
      <c r="D60" s="72">
        <v>0</v>
      </c>
      <c r="E60" s="70"/>
      <c r="F60" s="72">
        <v>-823502351</v>
      </c>
      <c r="G60" s="70"/>
      <c r="H60" s="72">
        <v>0</v>
      </c>
      <c r="I60" s="70"/>
      <c r="J60" s="72">
        <v>-823502351</v>
      </c>
      <c r="K60" s="70"/>
      <c r="L60" s="120">
        <f>(J60/درآمد!$F$13)*100</f>
        <v>0.84204901168907087</v>
      </c>
      <c r="M60" s="70"/>
      <c r="N60" s="72">
        <v>58837500</v>
      </c>
      <c r="O60" s="70"/>
      <c r="P60" s="118">
        <f>-1780020889+1750</f>
        <v>-1780019139</v>
      </c>
      <c r="Q60" s="118"/>
      <c r="R60" s="70"/>
      <c r="S60" s="72">
        <v>-5835</v>
      </c>
      <c r="T60" s="70"/>
      <c r="U60" s="72">
        <f>SUM(N60:S60)</f>
        <v>-1721187474</v>
      </c>
      <c r="W60" s="120">
        <f>(U60/درآمد!$F$13)*100</f>
        <v>1.7599515164144424</v>
      </c>
    </row>
    <row r="61" spans="1:23" ht="21.75" customHeight="1">
      <c r="A61" s="112" t="s">
        <v>62</v>
      </c>
      <c r="B61" s="112"/>
      <c r="D61" s="72">
        <v>0</v>
      </c>
      <c r="E61" s="70"/>
      <c r="F61" s="72">
        <v>-563346186</v>
      </c>
      <c r="G61" s="70"/>
      <c r="H61" s="72">
        <v>0</v>
      </c>
      <c r="I61" s="70"/>
      <c r="J61" s="72">
        <v>-563346186</v>
      </c>
      <c r="K61" s="70"/>
      <c r="L61" s="120">
        <f>(J61/درآمد!$F$13)*100</f>
        <v>0.57603369144492889</v>
      </c>
      <c r="M61" s="70"/>
      <c r="N61" s="72">
        <v>523598300</v>
      </c>
      <c r="O61" s="70"/>
      <c r="P61" s="118">
        <v>-2415652942</v>
      </c>
      <c r="Q61" s="118"/>
      <c r="R61" s="70"/>
      <c r="S61" s="72">
        <v>0</v>
      </c>
      <c r="T61" s="70"/>
      <c r="U61" s="72">
        <v>-1892054642</v>
      </c>
      <c r="W61" s="120">
        <f>(U61/درآمد!$F$13)*100</f>
        <v>1.9346669009786697</v>
      </c>
    </row>
    <row r="62" spans="1:23" ht="21.75" customHeight="1">
      <c r="A62" s="112" t="s">
        <v>128</v>
      </c>
      <c r="B62" s="112"/>
      <c r="D62" s="72">
        <v>0</v>
      </c>
      <c r="E62" s="70"/>
      <c r="F62" s="72">
        <v>0</v>
      </c>
      <c r="G62" s="70"/>
      <c r="H62" s="72">
        <v>0</v>
      </c>
      <c r="I62" s="70"/>
      <c r="J62" s="72">
        <v>0</v>
      </c>
      <c r="K62" s="70"/>
      <c r="L62" s="120">
        <f>(J62/درآمد!$F$13)*100</f>
        <v>0</v>
      </c>
      <c r="M62" s="70"/>
      <c r="N62" s="72">
        <v>0</v>
      </c>
      <c r="O62" s="70"/>
      <c r="P62" s="118">
        <v>0</v>
      </c>
      <c r="Q62" s="118"/>
      <c r="R62" s="70"/>
      <c r="S62" s="72">
        <v>-1955008306</v>
      </c>
      <c r="T62" s="70"/>
      <c r="U62" s="72">
        <v>-1955008306</v>
      </c>
      <c r="W62" s="120">
        <f>(U62/درآمد!$F$13)*100</f>
        <v>1.9990383875798121</v>
      </c>
    </row>
    <row r="63" spans="1:23" ht="21.75" customHeight="1">
      <c r="A63" s="112" t="s">
        <v>139</v>
      </c>
      <c r="B63" s="112"/>
      <c r="D63" s="72">
        <v>0</v>
      </c>
      <c r="E63" s="70"/>
      <c r="F63" s="72">
        <v>0</v>
      </c>
      <c r="G63" s="70"/>
      <c r="H63" s="72">
        <v>0</v>
      </c>
      <c r="I63" s="70"/>
      <c r="J63" s="72">
        <v>0</v>
      </c>
      <c r="K63" s="70"/>
      <c r="L63" s="120">
        <f>(J63/درآمد!$F$13)*100</f>
        <v>0</v>
      </c>
      <c r="M63" s="70"/>
      <c r="N63" s="72">
        <v>487368000</v>
      </c>
      <c r="O63" s="70"/>
      <c r="P63" s="118">
        <v>0</v>
      </c>
      <c r="Q63" s="118"/>
      <c r="R63" s="70"/>
      <c r="S63" s="72">
        <v>-2491253514</v>
      </c>
      <c r="T63" s="70"/>
      <c r="U63" s="72">
        <v>-2003885514</v>
      </c>
      <c r="W63" s="120">
        <f>(U63/درآمد!$F$13)*100</f>
        <v>2.0490163926705605</v>
      </c>
    </row>
    <row r="64" spans="1:23" ht="21.75" customHeight="1">
      <c r="A64" s="112" t="s">
        <v>38</v>
      </c>
      <c r="B64" s="112"/>
      <c r="D64" s="72">
        <v>0</v>
      </c>
      <c r="E64" s="70"/>
      <c r="F64" s="72">
        <v>-1478162027</v>
      </c>
      <c r="G64" s="70"/>
      <c r="H64" s="72">
        <v>0</v>
      </c>
      <c r="I64" s="70"/>
      <c r="J64" s="72">
        <v>-1478162027</v>
      </c>
      <c r="K64" s="70"/>
      <c r="L64" s="120">
        <f>(J64/درآمد!$F$13)*100</f>
        <v>1.5114527268078966</v>
      </c>
      <c r="M64" s="70"/>
      <c r="N64" s="72">
        <v>411725814</v>
      </c>
      <c r="O64" s="70"/>
      <c r="P64" s="118">
        <v>-2483471148</v>
      </c>
      <c r="Q64" s="118"/>
      <c r="R64" s="70"/>
      <c r="S64" s="72">
        <v>0</v>
      </c>
      <c r="T64" s="70"/>
      <c r="U64" s="72">
        <v>-2071745334</v>
      </c>
      <c r="W64" s="120">
        <f>(U64/درآمد!$F$13)*100</f>
        <v>2.1184045301725485</v>
      </c>
    </row>
    <row r="65" spans="1:23" ht="21.75" customHeight="1">
      <c r="A65" s="112" t="s">
        <v>129</v>
      </c>
      <c r="B65" s="112"/>
      <c r="D65" s="72">
        <v>0</v>
      </c>
      <c r="E65" s="70"/>
      <c r="F65" s="72">
        <v>0</v>
      </c>
      <c r="G65" s="70"/>
      <c r="H65" s="72">
        <v>0</v>
      </c>
      <c r="I65" s="70"/>
      <c r="J65" s="72">
        <v>0</v>
      </c>
      <c r="K65" s="70"/>
      <c r="L65" s="120">
        <f>(J65/درآمد!$F$13)*100</f>
        <v>0</v>
      </c>
      <c r="M65" s="70"/>
      <c r="N65" s="72">
        <v>112197209</v>
      </c>
      <c r="O65" s="70"/>
      <c r="P65" s="118">
        <v>0</v>
      </c>
      <c r="Q65" s="118"/>
      <c r="R65" s="70"/>
      <c r="S65" s="72">
        <v>-2305733975</v>
      </c>
      <c r="T65" s="70"/>
      <c r="U65" s="72">
        <v>-2193536766</v>
      </c>
      <c r="W65" s="120">
        <f>(U65/درآمد!$F$13)*100</f>
        <v>2.242938910460913</v>
      </c>
    </row>
    <row r="66" spans="1:23" ht="21.75" customHeight="1">
      <c r="A66" s="112" t="s">
        <v>30</v>
      </c>
      <c r="B66" s="112"/>
      <c r="D66" s="72">
        <v>0</v>
      </c>
      <c r="E66" s="70"/>
      <c r="F66" s="72">
        <v>-603478734</v>
      </c>
      <c r="G66" s="70"/>
      <c r="H66" s="72">
        <v>0</v>
      </c>
      <c r="I66" s="70"/>
      <c r="J66" s="72">
        <v>-603478734</v>
      </c>
      <c r="K66" s="70"/>
      <c r="L66" s="120">
        <f>(J66/درآمد!$F$13)*100</f>
        <v>0.61707009205620544</v>
      </c>
      <c r="M66" s="70"/>
      <c r="N66" s="72">
        <v>933986040</v>
      </c>
      <c r="O66" s="70"/>
      <c r="P66" s="118">
        <v>-3245930000</v>
      </c>
      <c r="Q66" s="118"/>
      <c r="R66" s="70"/>
      <c r="S66" s="72">
        <v>0</v>
      </c>
      <c r="T66" s="70"/>
      <c r="U66" s="72">
        <v>-2311943960</v>
      </c>
      <c r="W66" s="120">
        <f>(U66/درآمد!$F$13)*100</f>
        <v>2.3640128340064894</v>
      </c>
    </row>
    <row r="67" spans="1:23" ht="21.75" customHeight="1">
      <c r="A67" s="112" t="s">
        <v>33</v>
      </c>
      <c r="B67" s="112"/>
      <c r="D67" s="72">
        <v>0</v>
      </c>
      <c r="E67" s="70"/>
      <c r="F67" s="72">
        <v>643764849</v>
      </c>
      <c r="G67" s="70"/>
      <c r="H67" s="72">
        <v>0</v>
      </c>
      <c r="I67" s="70"/>
      <c r="J67" s="72">
        <v>643764849</v>
      </c>
      <c r="K67" s="70"/>
      <c r="L67" s="120">
        <f>(J67/درآمد!$F$13)*100</f>
        <v>-0.65826351825510931</v>
      </c>
      <c r="M67" s="70"/>
      <c r="N67" s="72">
        <v>0</v>
      </c>
      <c r="O67" s="70"/>
      <c r="P67" s="118">
        <v>-449243281</v>
      </c>
      <c r="Q67" s="118"/>
      <c r="R67" s="70"/>
      <c r="S67" s="72">
        <v>-1883724671</v>
      </c>
      <c r="T67" s="70"/>
      <c r="U67" s="72">
        <v>-2332967952</v>
      </c>
      <c r="W67" s="120">
        <f>(U67/درآمد!$F$13)*100</f>
        <v>2.385510321735409</v>
      </c>
    </row>
    <row r="68" spans="1:23" ht="21.75" customHeight="1">
      <c r="A68" s="112" t="s">
        <v>55</v>
      </c>
      <c r="B68" s="112"/>
      <c r="D68" s="72">
        <v>0</v>
      </c>
      <c r="E68" s="70"/>
      <c r="F68" s="72">
        <v>104375250</v>
      </c>
      <c r="G68" s="70"/>
      <c r="H68" s="72">
        <v>0</v>
      </c>
      <c r="I68" s="70"/>
      <c r="J68" s="72">
        <v>104375250</v>
      </c>
      <c r="K68" s="70"/>
      <c r="L68" s="120">
        <f>(J68/درآمد!$F$13)*100</f>
        <v>-0.10672595652043218</v>
      </c>
      <c r="M68" s="70"/>
      <c r="N68" s="72">
        <v>18569314</v>
      </c>
      <c r="O68" s="70"/>
      <c r="P68" s="118">
        <v>-2358880650</v>
      </c>
      <c r="Q68" s="118"/>
      <c r="R68" s="70"/>
      <c r="S68" s="72">
        <v>0</v>
      </c>
      <c r="T68" s="70"/>
      <c r="U68" s="72">
        <v>-2340311336</v>
      </c>
      <c r="W68" s="120">
        <f>(U68/درآمد!$F$13)*100</f>
        <v>2.3930190911179667</v>
      </c>
    </row>
    <row r="69" spans="1:23" ht="21.75" customHeight="1">
      <c r="A69" s="112" t="s">
        <v>52</v>
      </c>
      <c r="B69" s="112"/>
      <c r="D69" s="72">
        <v>0</v>
      </c>
      <c r="E69" s="70"/>
      <c r="F69" s="72">
        <v>-465911235</v>
      </c>
      <c r="G69" s="70"/>
      <c r="H69" s="72">
        <v>0</v>
      </c>
      <c r="I69" s="70"/>
      <c r="J69" s="72">
        <v>-465911235</v>
      </c>
      <c r="K69" s="70"/>
      <c r="L69" s="120">
        <f>(J69/درآمد!$F$13)*100</f>
        <v>0.47640434115358632</v>
      </c>
      <c r="M69" s="70"/>
      <c r="N69" s="72">
        <v>548250000</v>
      </c>
      <c r="O69" s="70"/>
      <c r="P69" s="118">
        <v>-3257104230</v>
      </c>
      <c r="Q69" s="118"/>
      <c r="R69" s="70"/>
      <c r="S69" s="72">
        <v>0</v>
      </c>
      <c r="T69" s="70"/>
      <c r="U69" s="72">
        <v>-2708854230</v>
      </c>
      <c r="W69" s="120">
        <f>(U69/درآمد!$F$13)*100</f>
        <v>2.76986219214966</v>
      </c>
    </row>
    <row r="70" spans="1:23" ht="21.75" customHeight="1">
      <c r="A70" s="112" t="s">
        <v>50</v>
      </c>
      <c r="B70" s="112"/>
      <c r="D70" s="72">
        <v>0</v>
      </c>
      <c r="E70" s="70"/>
      <c r="F70" s="72">
        <v>-216426653</v>
      </c>
      <c r="G70" s="70"/>
      <c r="H70" s="72">
        <v>0</v>
      </c>
      <c r="I70" s="70"/>
      <c r="J70" s="72">
        <v>-216426653</v>
      </c>
      <c r="K70" s="70"/>
      <c r="L70" s="120">
        <f>(J70/درآمد!$F$13)*100</f>
        <v>0.22130094594207597</v>
      </c>
      <c r="M70" s="70"/>
      <c r="N70" s="72">
        <v>0</v>
      </c>
      <c r="O70" s="70"/>
      <c r="P70" s="118">
        <v>-2770261237</v>
      </c>
      <c r="Q70" s="118"/>
      <c r="R70" s="70"/>
      <c r="S70" s="72">
        <v>-1401610334</v>
      </c>
      <c r="T70" s="70"/>
      <c r="U70" s="72">
        <v>-4171871571</v>
      </c>
      <c r="W70" s="120">
        <f>(U70/درآمد!$F$13)*100</f>
        <v>4.2658291491074092</v>
      </c>
    </row>
    <row r="71" spans="1:23" ht="21.75" customHeight="1">
      <c r="A71" s="112" t="s">
        <v>28</v>
      </c>
      <c r="B71" s="112"/>
      <c r="D71" s="72">
        <v>0</v>
      </c>
      <c r="E71" s="70"/>
      <c r="F71" s="72">
        <v>-2140362931</v>
      </c>
      <c r="G71" s="70"/>
      <c r="H71" s="72">
        <v>0</v>
      </c>
      <c r="I71" s="70"/>
      <c r="J71" s="72">
        <v>-2140362931</v>
      </c>
      <c r="K71" s="70"/>
      <c r="L71" s="120">
        <f>(J71/درآمد!$F$13)*100</f>
        <v>2.1885675110895617</v>
      </c>
      <c r="M71" s="70"/>
      <c r="N71" s="72">
        <v>3334454207</v>
      </c>
      <c r="O71" s="70"/>
      <c r="P71" s="118">
        <v>-9145187075</v>
      </c>
      <c r="Q71" s="118"/>
      <c r="R71" s="70"/>
      <c r="S71" s="72">
        <v>0</v>
      </c>
      <c r="T71" s="70"/>
      <c r="U71" s="72">
        <v>-5810732868</v>
      </c>
      <c r="W71" s="120">
        <f>(U71/درآمد!$F$13)*100</f>
        <v>5.9416003642818991</v>
      </c>
    </row>
    <row r="72" spans="1:23" ht="21.75" customHeight="1">
      <c r="A72" s="112" t="s">
        <v>36</v>
      </c>
      <c r="B72" s="112"/>
      <c r="D72" s="72">
        <v>0</v>
      </c>
      <c r="E72" s="70"/>
      <c r="F72" s="72">
        <v>230680953</v>
      </c>
      <c r="G72" s="70"/>
      <c r="H72" s="72">
        <v>0</v>
      </c>
      <c r="I72" s="70"/>
      <c r="J72" s="72">
        <v>230680953</v>
      </c>
      <c r="K72" s="70"/>
      <c r="L72" s="120">
        <f>(J72/درآمد!$F$13)*100</f>
        <v>-0.23587627679904827</v>
      </c>
      <c r="M72" s="70"/>
      <c r="N72" s="72">
        <v>289845538</v>
      </c>
      <c r="O72" s="70"/>
      <c r="P72" s="118">
        <v>-7172080530</v>
      </c>
      <c r="Q72" s="118"/>
      <c r="R72" s="70"/>
      <c r="S72" s="72">
        <v>0</v>
      </c>
      <c r="T72" s="70"/>
      <c r="U72" s="72">
        <v>-6882234992</v>
      </c>
      <c r="W72" s="120">
        <f>(U72/درآمد!$F$13)*100</f>
        <v>7.037234521781639</v>
      </c>
    </row>
    <row r="73" spans="1:23" ht="21.75" customHeight="1">
      <c r="A73" s="112" t="s">
        <v>57</v>
      </c>
      <c r="B73" s="112"/>
      <c r="D73" s="72">
        <v>0</v>
      </c>
      <c r="E73" s="70"/>
      <c r="F73" s="72">
        <v>-2663614380</v>
      </c>
      <c r="G73" s="70"/>
      <c r="H73" s="72">
        <v>0</v>
      </c>
      <c r="I73" s="70"/>
      <c r="J73" s="72">
        <v>-2663614380</v>
      </c>
      <c r="K73" s="70"/>
      <c r="L73" s="120">
        <f>(J73/درآمد!$F$13)*100</f>
        <v>2.7236034644906524</v>
      </c>
      <c r="M73" s="70"/>
      <c r="N73" s="72">
        <v>1312629260</v>
      </c>
      <c r="O73" s="70"/>
      <c r="P73" s="118">
        <v>-8253453012</v>
      </c>
      <c r="Q73" s="118"/>
      <c r="R73" s="70"/>
      <c r="S73" s="72">
        <v>0</v>
      </c>
      <c r="T73" s="70"/>
      <c r="U73" s="72">
        <v>-6940823752</v>
      </c>
      <c r="W73" s="120">
        <f>(U73/درآمد!$F$13)*100</f>
        <v>7.0971427993890792</v>
      </c>
    </row>
    <row r="74" spans="1:23" ht="21.75" customHeight="1">
      <c r="A74" s="112" t="s">
        <v>37</v>
      </c>
      <c r="B74" s="112"/>
      <c r="D74" s="72">
        <v>0</v>
      </c>
      <c r="E74" s="70"/>
      <c r="F74" s="72">
        <v>-4317361427</v>
      </c>
      <c r="G74" s="70"/>
      <c r="H74" s="72">
        <v>0</v>
      </c>
      <c r="I74" s="70"/>
      <c r="J74" s="72">
        <v>-4317361427</v>
      </c>
      <c r="K74" s="70"/>
      <c r="L74" s="120">
        <f>(J74/درآمد!$F$13)*100</f>
        <v>4.4145956818402166</v>
      </c>
      <c r="M74" s="70"/>
      <c r="N74" s="72">
        <v>0</v>
      </c>
      <c r="O74" s="70"/>
      <c r="P74" s="118">
        <v>-10613513508</v>
      </c>
      <c r="Q74" s="118"/>
      <c r="R74" s="70"/>
      <c r="S74" s="72">
        <v>0</v>
      </c>
      <c r="T74" s="70"/>
      <c r="U74" s="72">
        <v>-10613513508</v>
      </c>
      <c r="W74" s="120">
        <f>(U74/درآمد!$F$13)*100</f>
        <v>10.852547717814593</v>
      </c>
    </row>
    <row r="75" spans="1:23" ht="21.75" customHeight="1">
      <c r="A75" s="112" t="s">
        <v>23</v>
      </c>
      <c r="B75" s="112"/>
      <c r="D75" s="72">
        <v>0</v>
      </c>
      <c r="E75" s="70"/>
      <c r="F75" s="72">
        <v>1916074451</v>
      </c>
      <c r="G75" s="70"/>
      <c r="H75" s="72">
        <v>-4624328567</v>
      </c>
      <c r="I75" s="70"/>
      <c r="J75" s="72">
        <v>-2708254116</v>
      </c>
      <c r="K75" s="70"/>
      <c r="L75" s="120">
        <f>(J75/درآمد!$F$13)*100</f>
        <v>2.7692485625710836</v>
      </c>
      <c r="M75" s="70"/>
      <c r="N75" s="72">
        <v>4379897406</v>
      </c>
      <c r="O75" s="70"/>
      <c r="P75" s="118">
        <v>-16189516067</v>
      </c>
      <c r="Q75" s="118"/>
      <c r="R75" s="70"/>
      <c r="S75" s="72">
        <v>-4624328567</v>
      </c>
      <c r="T75" s="70"/>
      <c r="U75" s="72">
        <v>-16433947228</v>
      </c>
      <c r="W75" s="120">
        <f>(U75/درآمد!$F$13)*100</f>
        <v>16.804067413631156</v>
      </c>
    </row>
    <row r="76" spans="1:23" ht="21.75" customHeight="1">
      <c r="A76" s="112" t="s">
        <v>40</v>
      </c>
      <c r="B76" s="112"/>
      <c r="D76" s="72">
        <v>0</v>
      </c>
      <c r="E76" s="70"/>
      <c r="F76" s="72">
        <v>-5301985585</v>
      </c>
      <c r="G76" s="70"/>
      <c r="H76" s="72">
        <v>-2849758964</v>
      </c>
      <c r="I76" s="70"/>
      <c r="J76" s="72">
        <v>-8151744549</v>
      </c>
      <c r="K76" s="70"/>
      <c r="L76" s="120">
        <f>(J76/درآمد!$F$13)*100</f>
        <v>8.3353355733494681</v>
      </c>
      <c r="M76" s="70"/>
      <c r="N76" s="72">
        <v>0</v>
      </c>
      <c r="O76" s="70"/>
      <c r="P76" s="118">
        <v>-15880905132</v>
      </c>
      <c r="Q76" s="118"/>
      <c r="R76" s="70"/>
      <c r="S76" s="72">
        <v>-2849758964</v>
      </c>
      <c r="T76" s="70"/>
      <c r="U76" s="72">
        <v>-18730664096</v>
      </c>
      <c r="W76" s="120">
        <f>(U76/درآمد!$F$13)*100</f>
        <v>19.152510215865508</v>
      </c>
    </row>
    <row r="77" spans="1:23" ht="21.75" customHeight="1">
      <c r="A77" s="112" t="s">
        <v>21</v>
      </c>
      <c r="B77" s="112"/>
      <c r="D77" s="72">
        <v>0</v>
      </c>
      <c r="E77" s="70"/>
      <c r="F77" s="72">
        <v>-8211051810</v>
      </c>
      <c r="G77" s="70"/>
      <c r="H77" s="72">
        <v>0</v>
      </c>
      <c r="I77" s="70"/>
      <c r="J77" s="72">
        <v>-8211051810</v>
      </c>
      <c r="K77" s="70"/>
      <c r="L77" s="120">
        <f>(J77/درآمد!$F$13)*100</f>
        <v>8.3959785338102275</v>
      </c>
      <c r="M77" s="70"/>
      <c r="N77" s="72">
        <v>0</v>
      </c>
      <c r="O77" s="70"/>
      <c r="P77" s="118">
        <v>-23054107005</v>
      </c>
      <c r="Q77" s="118"/>
      <c r="R77" s="70"/>
      <c r="S77" s="72">
        <v>0</v>
      </c>
      <c r="T77" s="70"/>
      <c r="U77" s="72">
        <v>-23054107005</v>
      </c>
      <c r="W77" s="120">
        <f>(U77/درآمد!$F$13)*100</f>
        <v>23.573324344928718</v>
      </c>
    </row>
    <row r="78" spans="1:23" ht="21.75" customHeight="1">
      <c r="A78" s="112" t="s">
        <v>27</v>
      </c>
      <c r="B78" s="112"/>
      <c r="D78" s="72">
        <v>0</v>
      </c>
      <c r="E78" s="70"/>
      <c r="F78" s="72">
        <v>-5822602839</v>
      </c>
      <c r="G78" s="70"/>
      <c r="H78" s="72">
        <v>-2464083517</v>
      </c>
      <c r="I78" s="70"/>
      <c r="J78" s="72">
        <v>-8286686356</v>
      </c>
      <c r="K78" s="70"/>
      <c r="L78" s="120">
        <f>(J78/درآمد!$F$13)*100</f>
        <v>8.4733164972435002</v>
      </c>
      <c r="M78" s="70"/>
      <c r="N78" s="72">
        <v>9481092750</v>
      </c>
      <c r="O78" s="70"/>
      <c r="P78" s="118">
        <v>-31037485076</v>
      </c>
      <c r="Q78" s="118"/>
      <c r="R78" s="70"/>
      <c r="S78" s="72">
        <v>-2464083517</v>
      </c>
      <c r="T78" s="70"/>
      <c r="U78" s="72">
        <v>-24020475843</v>
      </c>
      <c r="W78" s="120">
        <f>(U78/درآمد!$F$13)*100</f>
        <v>24.561457437659882</v>
      </c>
    </row>
    <row r="79" spans="1:23" ht="21.75" customHeight="1">
      <c r="A79" s="114" t="s">
        <v>19</v>
      </c>
      <c r="B79" s="114"/>
      <c r="D79" s="77">
        <v>0</v>
      </c>
      <c r="E79" s="70"/>
      <c r="F79" s="77">
        <v>-3920204654</v>
      </c>
      <c r="G79" s="70"/>
      <c r="H79" s="77">
        <v>0</v>
      </c>
      <c r="I79" s="70"/>
      <c r="J79" s="77">
        <v>-3920204654</v>
      </c>
      <c r="K79" s="70"/>
      <c r="L79" s="120">
        <f>(J79/درآمد!$F$13)*100</f>
        <v>4.0084942690340855</v>
      </c>
      <c r="M79" s="70"/>
      <c r="N79" s="77">
        <v>3738715259</v>
      </c>
      <c r="O79" s="70"/>
      <c r="P79" s="118">
        <v>-33287351802</v>
      </c>
      <c r="Q79" s="118"/>
      <c r="R79" s="70"/>
      <c r="S79" s="77">
        <v>0</v>
      </c>
      <c r="T79" s="70"/>
      <c r="U79" s="77">
        <v>-29548636543</v>
      </c>
      <c r="W79" s="120">
        <f>(U79/درآمد!$F$13)*100</f>
        <v>30.214121632535218</v>
      </c>
    </row>
    <row r="80" spans="1:23" ht="21.75" customHeight="1" thickBot="1">
      <c r="A80" s="125" t="s">
        <v>68</v>
      </c>
      <c r="B80" s="125"/>
      <c r="D80" s="78">
        <v>14068977828</v>
      </c>
      <c r="E80" s="70"/>
      <c r="F80" s="78">
        <v>-34971103903</v>
      </c>
      <c r="G80" s="70"/>
      <c r="H80" s="78">
        <v>-6280994425</v>
      </c>
      <c r="I80" s="70"/>
      <c r="J80" s="78">
        <v>-27183120500</v>
      </c>
      <c r="K80" s="70"/>
      <c r="L80" s="106">
        <f>SUM(L9:L79)</f>
        <v>27.795330181941303</v>
      </c>
      <c r="M80" s="70"/>
      <c r="N80" s="78">
        <f>SUM(N9:N79)</f>
        <v>74646103696</v>
      </c>
      <c r="O80" s="70"/>
      <c r="P80" s="126">
        <f>SUM(P9:Q79)</f>
        <v>-171919771353</v>
      </c>
      <c r="Q80" s="126"/>
      <c r="R80" s="70"/>
      <c r="S80" s="78">
        <f>SUM(S9:S79)</f>
        <v>-10697355883</v>
      </c>
      <c r="T80" s="70"/>
      <c r="U80" s="78">
        <f>SUM(U9:U79)</f>
        <v>-107971023540</v>
      </c>
      <c r="W80" s="106">
        <f>SUM(W9:W79)</f>
        <v>110.40271294005618</v>
      </c>
    </row>
    <row r="81" customFormat="1" ht="13.5" thickTop="1"/>
  </sheetData>
  <mergeCells count="12">
    <mergeCell ref="A80:B80"/>
    <mergeCell ref="P80:Q80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W11" sqref="W1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.75" customHeight="1">
      <c r="A2" s="128" t="s">
        <v>102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3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3" ht="14.45" customHeight="1"/>
    <row r="5" spans="1:23" ht="14.45" customHeight="1">
      <c r="A5" s="1" t="s">
        <v>149</v>
      </c>
      <c r="B5" s="129" t="s">
        <v>150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ht="14.45" customHeight="1">
      <c r="D6" s="131" t="s">
        <v>121</v>
      </c>
      <c r="E6" s="131"/>
      <c r="F6" s="131"/>
      <c r="G6" s="131"/>
      <c r="H6" s="131"/>
      <c r="I6" s="131"/>
      <c r="J6" s="131"/>
      <c r="K6" s="131"/>
      <c r="L6" s="131"/>
      <c r="N6" s="131" t="s">
        <v>122</v>
      </c>
      <c r="O6" s="131"/>
      <c r="P6" s="131"/>
      <c r="Q6" s="131"/>
      <c r="R6" s="131"/>
      <c r="S6" s="131"/>
      <c r="T6" s="131"/>
      <c r="U6" s="131"/>
      <c r="V6" s="131"/>
      <c r="W6" s="131"/>
    </row>
    <row r="7" spans="1:23" ht="14.45" customHeight="1">
      <c r="D7" s="3"/>
      <c r="E7" s="3"/>
      <c r="F7" s="3"/>
      <c r="G7" s="3"/>
      <c r="H7" s="3"/>
      <c r="I7" s="3"/>
      <c r="J7" s="132" t="s">
        <v>68</v>
      </c>
      <c r="K7" s="132"/>
      <c r="L7" s="132"/>
      <c r="N7" s="3"/>
      <c r="O7" s="3"/>
      <c r="P7" s="3"/>
      <c r="Q7" s="3"/>
      <c r="R7" s="3"/>
      <c r="S7" s="3"/>
      <c r="T7" s="3"/>
      <c r="U7" s="132" t="s">
        <v>68</v>
      </c>
      <c r="V7" s="132"/>
      <c r="W7" s="132"/>
    </row>
    <row r="8" spans="1:23" ht="14.45" customHeight="1">
      <c r="A8" s="131" t="s">
        <v>75</v>
      </c>
      <c r="B8" s="131"/>
      <c r="D8" s="2" t="s">
        <v>151</v>
      </c>
      <c r="F8" s="2" t="s">
        <v>125</v>
      </c>
      <c r="H8" s="2" t="s">
        <v>126</v>
      </c>
      <c r="J8" s="4" t="s">
        <v>98</v>
      </c>
      <c r="K8" s="3"/>
      <c r="L8" s="4" t="s">
        <v>107</v>
      </c>
      <c r="N8" s="2" t="s">
        <v>151</v>
      </c>
      <c r="P8" s="131" t="s">
        <v>125</v>
      </c>
      <c r="Q8" s="131"/>
      <c r="S8" s="2" t="s">
        <v>126</v>
      </c>
      <c r="U8" s="4" t="s">
        <v>98</v>
      </c>
      <c r="V8" s="3"/>
      <c r="W8" s="4" t="s">
        <v>107</v>
      </c>
    </row>
    <row r="9" spans="1:23" ht="21.75" customHeight="1">
      <c r="A9" s="157" t="s">
        <v>78</v>
      </c>
      <c r="B9" s="157"/>
      <c r="D9" s="17">
        <v>0</v>
      </c>
      <c r="F9" s="17">
        <v>0</v>
      </c>
      <c r="H9" s="17">
        <v>8217221</v>
      </c>
      <c r="J9" s="17">
        <v>8217221</v>
      </c>
      <c r="L9" s="18">
        <v>-0.03</v>
      </c>
      <c r="N9" s="17">
        <v>0</v>
      </c>
      <c r="P9" s="158">
        <v>0</v>
      </c>
      <c r="Q9" s="159"/>
      <c r="S9" s="17">
        <v>8217221</v>
      </c>
      <c r="U9" s="17">
        <v>8217221</v>
      </c>
      <c r="W9" s="105">
        <f>U9/درآمد!$F$13</f>
        <v>-8.4022866643651851E-5</v>
      </c>
    </row>
    <row r="10" spans="1:23" ht="21.75" customHeight="1" thickBot="1">
      <c r="A10" s="125" t="s">
        <v>68</v>
      </c>
      <c r="B10" s="125"/>
      <c r="D10" s="15">
        <v>0</v>
      </c>
      <c r="F10" s="15">
        <v>0</v>
      </c>
      <c r="H10" s="15">
        <v>8217221</v>
      </c>
      <c r="J10" s="15">
        <v>8217221</v>
      </c>
      <c r="L10" s="16">
        <v>-0.03</v>
      </c>
      <c r="N10" s="15">
        <v>0</v>
      </c>
      <c r="Q10" s="15">
        <v>0</v>
      </c>
      <c r="S10" s="15">
        <v>8217221</v>
      </c>
      <c r="U10" s="15">
        <v>8217221</v>
      </c>
      <c r="W10" s="107">
        <f>SUM(W9)</f>
        <v>-8.4022866643651851E-5</v>
      </c>
    </row>
    <row r="11" spans="1:23" ht="13.5" thickTop="1"/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گواهی سپرده کالایی 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2024-10-20T06:02:37Z</dcterms:created>
  <dcterms:modified xsi:type="dcterms:W3CDTF">2024-10-22T07:51:53Z</dcterms:modified>
</cp:coreProperties>
</file>